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8535" windowWidth="12720" windowHeight="11580" tabRatio="870"/>
  </bookViews>
  <sheets>
    <sheet name="Effizienz-Faktor-Neu" sheetId="5" r:id="rId1"/>
    <sheet name="Graphik-Effizienz-Faktor" sheetId="6" r:id="rId2"/>
    <sheet name="Graphik-V° vs. TPL" sheetId="7" r:id="rId3"/>
    <sheet name="Graphik Brennraum vs. Gasdruck" sheetId="8" r:id="rId4"/>
  </sheets>
  <definedNames>
    <definedName name="_xlnm._FilterDatabase" localSheetId="0" hidden="1">'Effizienz-Faktor-Neu'!$A$2:$V$138</definedName>
    <definedName name="_xlnm._FilterDatabase" localSheetId="3" hidden="1">'Graphik Brennraum vs. Gasdruck'!$U$4:$V$136</definedName>
    <definedName name="_xlnm.Print_Titles" localSheetId="0">'Effizienz-Faktor-Neu'!$2:$3</definedName>
    <definedName name="_xlnm.Print_Titles" localSheetId="3">'Graphik Brennraum vs. Gasdruck'!$2:$2</definedName>
    <definedName name="_xlnm.Print_Titles" localSheetId="1">'Graphik-Effizienz-Faktor'!$2:$2</definedName>
    <definedName name="_xlnm.Print_Titles" localSheetId="2">'Graphik-V° vs. TPL'!$2:$2</definedName>
  </definedNames>
  <calcPr calcId="145621"/>
</workbook>
</file>

<file path=xl/calcChain.xml><?xml version="1.0" encoding="utf-8"?>
<calcChain xmlns="http://schemas.openxmlformats.org/spreadsheetml/2006/main">
  <c r="U135" i="8" l="1"/>
  <c r="U121" i="8"/>
  <c r="U133" i="8"/>
  <c r="U136" i="8"/>
  <c r="U130" i="8"/>
  <c r="U127" i="8"/>
  <c r="U132" i="8"/>
  <c r="U131" i="8"/>
  <c r="U125" i="8"/>
  <c r="U129" i="8"/>
  <c r="U126" i="8"/>
  <c r="U113" i="8"/>
  <c r="U120" i="8"/>
  <c r="U128" i="8"/>
  <c r="U105" i="8"/>
  <c r="U119" i="8"/>
  <c r="U116" i="8"/>
  <c r="U115" i="8"/>
  <c r="U112" i="8"/>
  <c r="U117" i="8"/>
  <c r="U122" i="8"/>
  <c r="U118" i="8"/>
  <c r="U91" i="8"/>
  <c r="U96" i="8"/>
  <c r="U108" i="8"/>
  <c r="U100" i="8"/>
  <c r="U99" i="8"/>
  <c r="U111" i="8"/>
  <c r="U134" i="8"/>
  <c r="U124" i="8"/>
  <c r="U81" i="8"/>
  <c r="U107" i="8"/>
  <c r="U83" i="8"/>
  <c r="U94" i="8"/>
  <c r="U103" i="8"/>
  <c r="U110" i="8"/>
  <c r="U106" i="8"/>
  <c r="U109" i="8"/>
  <c r="U104" i="8"/>
  <c r="U101" i="8"/>
  <c r="U70" i="8"/>
  <c r="U114" i="8"/>
  <c r="U102" i="8"/>
  <c r="U84" i="8"/>
  <c r="U90" i="8"/>
  <c r="U64" i="8"/>
  <c r="U71" i="8"/>
  <c r="U60" i="8"/>
  <c r="U73" i="8"/>
  <c r="U76" i="8"/>
  <c r="U89" i="8"/>
  <c r="U87" i="8"/>
  <c r="U74" i="8"/>
  <c r="U49" i="8"/>
  <c r="U97" i="8"/>
  <c r="U72" i="8"/>
  <c r="U46" i="8"/>
  <c r="U92" i="8"/>
  <c r="U123" i="8"/>
  <c r="U36" i="8"/>
  <c r="U41" i="8"/>
  <c r="U56" i="8"/>
  <c r="U50" i="8"/>
  <c r="U69" i="8"/>
  <c r="U98" i="8"/>
  <c r="U75" i="8"/>
  <c r="U88" i="8"/>
  <c r="U95" i="8"/>
  <c r="U34" i="8"/>
  <c r="U43" i="8"/>
  <c r="U67" i="8"/>
  <c r="U32" i="8"/>
  <c r="U93" i="8"/>
  <c r="U68" i="8"/>
  <c r="U82" i="8"/>
  <c r="U57" i="8"/>
  <c r="U85" i="8"/>
  <c r="U61" i="8"/>
  <c r="U77" i="8"/>
  <c r="U79" i="8"/>
  <c r="U66" i="8"/>
  <c r="U42" i="8"/>
  <c r="U48" i="8"/>
  <c r="U45" i="8"/>
  <c r="U37" i="8"/>
  <c r="U40" i="8"/>
  <c r="U35" i="8"/>
  <c r="U22" i="8"/>
  <c r="U31" i="8"/>
  <c r="U62" i="8"/>
  <c r="U38" i="8"/>
  <c r="U25" i="8"/>
  <c r="U78" i="8"/>
  <c r="U47" i="8"/>
  <c r="U54" i="8"/>
  <c r="U86" i="8"/>
  <c r="U30" i="8"/>
  <c r="U29" i="8"/>
  <c r="U39" i="8"/>
  <c r="U80" i="8"/>
  <c r="U44" i="8"/>
  <c r="U55" i="8"/>
  <c r="U51" i="8"/>
  <c r="U53" i="8"/>
  <c r="U24" i="8"/>
  <c r="U65" i="8"/>
  <c r="U63" i="8"/>
  <c r="U26" i="8"/>
  <c r="U33" i="8"/>
  <c r="U21" i="8"/>
  <c r="U27" i="8"/>
  <c r="U58" i="8"/>
  <c r="U59" i="8"/>
  <c r="U52" i="8"/>
  <c r="U19" i="8"/>
  <c r="U20" i="8"/>
  <c r="U16" i="8"/>
  <c r="U28" i="8"/>
  <c r="U17" i="8"/>
  <c r="U11" i="8"/>
  <c r="U23" i="8"/>
  <c r="U18" i="8"/>
  <c r="U14" i="8"/>
  <c r="U13" i="8"/>
  <c r="U15" i="8"/>
  <c r="U12" i="8"/>
  <c r="U5" i="8"/>
  <c r="U7" i="8"/>
  <c r="U6" i="8"/>
  <c r="U4" i="8"/>
  <c r="U8" i="8"/>
  <c r="U9" i="8"/>
  <c r="U10" i="8"/>
  <c r="U40" i="7"/>
  <c r="U59" i="7"/>
  <c r="U49" i="7"/>
  <c r="U33" i="7"/>
  <c r="U32" i="7"/>
  <c r="U31" i="7"/>
  <c r="U22" i="7"/>
  <c r="U35" i="7"/>
  <c r="U37" i="7"/>
  <c r="U52" i="7"/>
  <c r="U51" i="7"/>
  <c r="U28" i="7"/>
  <c r="U39" i="7"/>
  <c r="U47" i="7"/>
  <c r="U36" i="7"/>
  <c r="U29" i="7"/>
  <c r="U121" i="7"/>
  <c r="U21" i="7"/>
  <c r="U61" i="7"/>
  <c r="U34" i="7"/>
  <c r="U60" i="7"/>
  <c r="U26" i="7"/>
  <c r="U126" i="7"/>
  <c r="U19" i="7"/>
  <c r="U12" i="7"/>
  <c r="U129" i="7"/>
  <c r="U75" i="7"/>
  <c r="U24" i="7"/>
  <c r="U65" i="7"/>
  <c r="U79" i="7"/>
  <c r="U134" i="7"/>
  <c r="U23" i="7"/>
  <c r="U132" i="7"/>
  <c r="U15" i="7"/>
  <c r="U115" i="7"/>
  <c r="U43" i="7"/>
  <c r="U62" i="7"/>
  <c r="U18" i="7"/>
  <c r="U20" i="7"/>
  <c r="U45" i="7"/>
  <c r="U41" i="7"/>
  <c r="U14" i="7"/>
  <c r="U42" i="7"/>
  <c r="U54" i="7"/>
  <c r="U69" i="7"/>
  <c r="U66" i="7"/>
  <c r="U56" i="7"/>
  <c r="U63" i="7"/>
  <c r="U74" i="7"/>
  <c r="U50" i="7"/>
  <c r="U112" i="7"/>
  <c r="U113" i="7"/>
  <c r="U136" i="7"/>
  <c r="U30" i="7"/>
  <c r="U108" i="7"/>
  <c r="U135" i="7"/>
  <c r="U84" i="7"/>
  <c r="U109" i="7"/>
  <c r="U73" i="7"/>
  <c r="U93" i="7"/>
  <c r="U85" i="7"/>
  <c r="U48" i="7"/>
  <c r="U100" i="7"/>
  <c r="U103" i="7"/>
  <c r="U99" i="7"/>
  <c r="U131" i="7"/>
  <c r="U106" i="7"/>
  <c r="U98" i="7"/>
  <c r="U83" i="7"/>
  <c r="U77" i="7"/>
  <c r="U57" i="7"/>
  <c r="U81" i="7"/>
  <c r="U105" i="7"/>
  <c r="U94" i="7"/>
  <c r="U127" i="7"/>
  <c r="U110" i="7"/>
  <c r="U119" i="7"/>
  <c r="U92" i="7"/>
  <c r="U122" i="7"/>
  <c r="U95" i="7"/>
  <c r="U88" i="7"/>
  <c r="U117" i="7"/>
  <c r="U97" i="7"/>
  <c r="U101" i="7"/>
  <c r="U44" i="7"/>
  <c r="U104" i="7"/>
  <c r="U91" i="7"/>
  <c r="U53" i="7"/>
  <c r="U46" i="7"/>
  <c r="U118" i="7"/>
  <c r="U102" i="7"/>
  <c r="U68" i="7"/>
  <c r="U82" i="7"/>
  <c r="U128" i="7"/>
  <c r="U78" i="7"/>
  <c r="U80" i="7"/>
  <c r="U86" i="7"/>
  <c r="U64" i="7"/>
  <c r="U107" i="7"/>
  <c r="U76" i="7"/>
  <c r="U124" i="7"/>
  <c r="U71" i="7"/>
  <c r="U111" i="7"/>
  <c r="U72" i="7"/>
  <c r="U133" i="7"/>
  <c r="U67" i="7"/>
  <c r="U58" i="7"/>
  <c r="U123" i="7"/>
  <c r="U116" i="7"/>
  <c r="U130" i="7"/>
  <c r="U120" i="7"/>
  <c r="U96" i="7"/>
  <c r="U89" i="7"/>
  <c r="U55" i="7"/>
  <c r="U7" i="7"/>
  <c r="U8" i="7"/>
  <c r="U70" i="7"/>
  <c r="U90" i="7"/>
  <c r="U10" i="7"/>
  <c r="U25" i="7"/>
  <c r="U87" i="7"/>
  <c r="U9" i="7"/>
  <c r="U13" i="7"/>
  <c r="U11" i="7"/>
  <c r="U114" i="7"/>
  <c r="U125" i="7"/>
  <c r="U38" i="7"/>
  <c r="U16" i="7"/>
  <c r="U17" i="7"/>
  <c r="U27" i="7"/>
  <c r="U6" i="7"/>
  <c r="U5" i="7"/>
  <c r="U4" i="7"/>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Q45" i="5"/>
  <c r="S45" i="5" s="1"/>
  <c r="O45" i="5"/>
  <c r="N45" i="5"/>
  <c r="M45" i="5"/>
  <c r="L45" i="5"/>
  <c r="U45" i="5"/>
  <c r="V41" i="7" s="1"/>
  <c r="R45" i="5"/>
  <c r="I45" i="5"/>
  <c r="F45" i="5"/>
  <c r="T45" i="5" l="1"/>
  <c r="V70" i="8" s="1"/>
  <c r="O100" i="5"/>
  <c r="O77" i="5"/>
  <c r="N100" i="5"/>
  <c r="N77" i="5"/>
  <c r="M100" i="5"/>
  <c r="M77" i="5"/>
  <c r="L100" i="5"/>
  <c r="R100" i="5" s="1"/>
  <c r="L77" i="5"/>
  <c r="R77" i="5" s="1"/>
  <c r="M27" i="5"/>
  <c r="L27" i="5"/>
  <c r="U77" i="5"/>
  <c r="V105" i="7" s="1"/>
  <c r="Q77" i="5"/>
  <c r="S77" i="5" s="1"/>
  <c r="I77" i="5"/>
  <c r="F77" i="5"/>
  <c r="Q100" i="5"/>
  <c r="U100" i="5"/>
  <c r="V80" i="7" s="1"/>
  <c r="S100" i="5"/>
  <c r="I100" i="5"/>
  <c r="F100" i="5"/>
  <c r="U102" i="5"/>
  <c r="V64" i="7" s="1"/>
  <c r="F102" i="5"/>
  <c r="I102" i="5"/>
  <c r="Q102" i="5"/>
  <c r="L102" i="5"/>
  <c r="S102" i="5"/>
  <c r="R102" i="5"/>
  <c r="O102" i="5"/>
  <c r="N102" i="5"/>
  <c r="M102" i="5"/>
  <c r="U64" i="5"/>
  <c r="V93" i="7" s="1"/>
  <c r="F64" i="5"/>
  <c r="I64" i="5"/>
  <c r="Q64" i="5"/>
  <c r="L64" i="5"/>
  <c r="S64" i="5"/>
  <c r="R64" i="5"/>
  <c r="O64" i="5"/>
  <c r="N64" i="5"/>
  <c r="M64" i="5"/>
  <c r="U73" i="5"/>
  <c r="V83" i="7" s="1"/>
  <c r="F73" i="5"/>
  <c r="I73" i="5"/>
  <c r="Q73" i="5"/>
  <c r="L73" i="5"/>
  <c r="S73" i="5"/>
  <c r="R73" i="5"/>
  <c r="O73" i="5"/>
  <c r="N73" i="5"/>
  <c r="M73" i="5"/>
  <c r="U76" i="5"/>
  <c r="V81" i="7" s="1"/>
  <c r="F76" i="5"/>
  <c r="I76" i="5"/>
  <c r="Q76" i="5"/>
  <c r="L76" i="5"/>
  <c r="S76" i="5"/>
  <c r="R76" i="5"/>
  <c r="O76" i="5"/>
  <c r="N76" i="5"/>
  <c r="M76" i="5"/>
  <c r="U74" i="5"/>
  <c r="V77" i="7" s="1"/>
  <c r="F74" i="5"/>
  <c r="I74" i="5"/>
  <c r="Q74" i="5"/>
  <c r="L74" i="5"/>
  <c r="S74" i="5"/>
  <c r="R74" i="5"/>
  <c r="O74" i="5"/>
  <c r="N74" i="5"/>
  <c r="M74"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1" i="5"/>
  <c r="M99" i="5"/>
  <c r="M98" i="5"/>
  <c r="M97" i="5"/>
  <c r="M95" i="5"/>
  <c r="M94" i="5"/>
  <c r="M93" i="5"/>
  <c r="M92" i="5"/>
  <c r="M91" i="5"/>
  <c r="M90" i="5"/>
  <c r="M89" i="5"/>
  <c r="M88" i="5"/>
  <c r="M87" i="5"/>
  <c r="M96" i="5"/>
  <c r="M86" i="5"/>
  <c r="M85" i="5"/>
  <c r="M84" i="5"/>
  <c r="M83" i="5"/>
  <c r="M82" i="5"/>
  <c r="M81" i="5"/>
  <c r="M80" i="5"/>
  <c r="M79" i="5"/>
  <c r="M78" i="5"/>
  <c r="M75" i="5"/>
  <c r="M61" i="5"/>
  <c r="M72" i="5"/>
  <c r="M71" i="5"/>
  <c r="M70" i="5"/>
  <c r="M69" i="5"/>
  <c r="M68" i="5"/>
  <c r="M67" i="5"/>
  <c r="M66" i="5"/>
  <c r="M65" i="5"/>
  <c r="M63" i="5"/>
  <c r="M62" i="5"/>
  <c r="M60" i="5"/>
  <c r="M59" i="5"/>
  <c r="M58" i="5"/>
  <c r="M57" i="5"/>
  <c r="M56" i="5"/>
  <c r="M55" i="5"/>
  <c r="M54" i="5"/>
  <c r="M53" i="5"/>
  <c r="M52" i="5"/>
  <c r="M51" i="5"/>
  <c r="M50" i="5"/>
  <c r="M49" i="5"/>
  <c r="M48" i="5"/>
  <c r="M47" i="5"/>
  <c r="M46" i="5"/>
  <c r="M44" i="5"/>
  <c r="M43" i="5"/>
  <c r="M42" i="5"/>
  <c r="M41" i="5"/>
  <c r="M40" i="5"/>
  <c r="M39" i="5"/>
  <c r="M38" i="5"/>
  <c r="M37" i="5"/>
  <c r="M36" i="5"/>
  <c r="M35" i="5"/>
  <c r="M34" i="5"/>
  <c r="M33" i="5"/>
  <c r="M32" i="5"/>
  <c r="M31" i="5"/>
  <c r="M30" i="5"/>
  <c r="M29" i="5"/>
  <c r="M28" i="5"/>
  <c r="M26" i="5"/>
  <c r="M25" i="5"/>
  <c r="M24" i="5"/>
  <c r="M23" i="5"/>
  <c r="M22" i="5"/>
  <c r="M21" i="5"/>
  <c r="M20" i="5"/>
  <c r="M19" i="5"/>
  <c r="M18" i="5"/>
  <c r="M17" i="5"/>
  <c r="M16" i="5"/>
  <c r="M6" i="5"/>
  <c r="M15" i="5"/>
  <c r="M14" i="5"/>
  <c r="M13" i="5"/>
  <c r="M12" i="5"/>
  <c r="M11" i="5"/>
  <c r="M10" i="5"/>
  <c r="M9" i="5"/>
  <c r="M8" i="5"/>
  <c r="M7" i="5"/>
  <c r="M5" i="5"/>
  <c r="M4" i="5"/>
  <c r="L57" i="5"/>
  <c r="F5" i="5"/>
  <c r="I5" i="5"/>
  <c r="U5" i="5"/>
  <c r="V40" i="7" s="1"/>
  <c r="L5" i="5"/>
  <c r="R5" i="5" s="1"/>
  <c r="F4" i="5"/>
  <c r="I4" i="5"/>
  <c r="U4" i="5"/>
  <c r="L4" i="5"/>
  <c r="F6" i="5"/>
  <c r="I6" i="5"/>
  <c r="F7" i="5"/>
  <c r="I7" i="5"/>
  <c r="F8" i="5"/>
  <c r="I8" i="5"/>
  <c r="F9" i="5"/>
  <c r="I9" i="5"/>
  <c r="F10" i="5"/>
  <c r="I10" i="5"/>
  <c r="F11" i="5"/>
  <c r="I11" i="5"/>
  <c r="F12" i="5"/>
  <c r="I12" i="5"/>
  <c r="F13" i="5"/>
  <c r="I13" i="5"/>
  <c r="F14" i="5"/>
  <c r="I14" i="5"/>
  <c r="F15" i="5"/>
  <c r="I15" i="5"/>
  <c r="F16" i="5"/>
  <c r="I16" i="5"/>
  <c r="F17" i="5"/>
  <c r="I17" i="5"/>
  <c r="F18" i="5"/>
  <c r="I18" i="5"/>
  <c r="F19" i="5"/>
  <c r="I19" i="5"/>
  <c r="F20" i="5"/>
  <c r="I20" i="5"/>
  <c r="F21" i="5"/>
  <c r="I21" i="5"/>
  <c r="F22" i="5"/>
  <c r="I22" i="5"/>
  <c r="F23" i="5"/>
  <c r="I23" i="5"/>
  <c r="F24" i="5"/>
  <c r="I24" i="5"/>
  <c r="F25" i="5"/>
  <c r="I25" i="5"/>
  <c r="F26" i="5"/>
  <c r="I26" i="5"/>
  <c r="F27" i="5"/>
  <c r="I27" i="5"/>
  <c r="F28" i="5"/>
  <c r="I28" i="5"/>
  <c r="F29" i="5"/>
  <c r="I29" i="5"/>
  <c r="F30" i="5"/>
  <c r="I30" i="5"/>
  <c r="F31" i="5"/>
  <c r="I31" i="5"/>
  <c r="F32" i="5"/>
  <c r="I32" i="5"/>
  <c r="F33" i="5"/>
  <c r="I33" i="5"/>
  <c r="F34" i="5"/>
  <c r="I34" i="5"/>
  <c r="F35" i="5"/>
  <c r="I35" i="5"/>
  <c r="F36" i="5"/>
  <c r="I36" i="5"/>
  <c r="F37" i="5"/>
  <c r="I37" i="5"/>
  <c r="F38" i="5"/>
  <c r="I38" i="5"/>
  <c r="F39" i="5"/>
  <c r="I39" i="5"/>
  <c r="F40" i="5"/>
  <c r="I40" i="5"/>
  <c r="F41" i="5"/>
  <c r="I41" i="5"/>
  <c r="F42" i="5"/>
  <c r="I42" i="5"/>
  <c r="F43" i="5"/>
  <c r="I43" i="5"/>
  <c r="F44" i="5"/>
  <c r="I44" i="5"/>
  <c r="F46" i="5"/>
  <c r="I46" i="5"/>
  <c r="F47" i="5"/>
  <c r="I47" i="5"/>
  <c r="F48" i="5"/>
  <c r="I48" i="5"/>
  <c r="F49" i="5"/>
  <c r="I49" i="5"/>
  <c r="F50" i="5"/>
  <c r="I50" i="5"/>
  <c r="F51" i="5"/>
  <c r="I51" i="5"/>
  <c r="F52" i="5"/>
  <c r="I52" i="5"/>
  <c r="F53" i="5"/>
  <c r="I53" i="5"/>
  <c r="F54" i="5"/>
  <c r="I54" i="5"/>
  <c r="F55" i="5"/>
  <c r="I55" i="5"/>
  <c r="F56" i="5"/>
  <c r="I56" i="5"/>
  <c r="F57" i="5"/>
  <c r="I57" i="5"/>
  <c r="F58" i="5"/>
  <c r="I58" i="5"/>
  <c r="F59" i="5"/>
  <c r="I59" i="5"/>
  <c r="F60" i="5"/>
  <c r="I60" i="5"/>
  <c r="F62" i="5"/>
  <c r="I62" i="5"/>
  <c r="F63" i="5"/>
  <c r="I63" i="5"/>
  <c r="F65" i="5"/>
  <c r="I65" i="5"/>
  <c r="F66" i="5"/>
  <c r="I66" i="5"/>
  <c r="F67" i="5"/>
  <c r="I67" i="5"/>
  <c r="F68" i="5"/>
  <c r="I68" i="5"/>
  <c r="F69" i="5"/>
  <c r="I69" i="5"/>
  <c r="F70" i="5"/>
  <c r="I70" i="5"/>
  <c r="F71" i="5"/>
  <c r="I71" i="5"/>
  <c r="F72" i="5"/>
  <c r="I72" i="5"/>
  <c r="F61" i="5"/>
  <c r="I61" i="5"/>
  <c r="F75" i="5"/>
  <c r="I75" i="5"/>
  <c r="F78" i="5"/>
  <c r="I78" i="5"/>
  <c r="F79" i="5"/>
  <c r="I79" i="5"/>
  <c r="F80" i="5"/>
  <c r="I80" i="5"/>
  <c r="F81" i="5"/>
  <c r="I81" i="5"/>
  <c r="F82" i="5"/>
  <c r="I82" i="5"/>
  <c r="F83" i="5"/>
  <c r="I83" i="5"/>
  <c r="F84" i="5"/>
  <c r="I84" i="5"/>
  <c r="F85" i="5"/>
  <c r="I85" i="5"/>
  <c r="F86" i="5"/>
  <c r="I86" i="5"/>
  <c r="F96" i="5"/>
  <c r="I96" i="5"/>
  <c r="F87" i="5"/>
  <c r="I87" i="5"/>
  <c r="F88" i="5"/>
  <c r="I88" i="5"/>
  <c r="F89" i="5"/>
  <c r="I89" i="5"/>
  <c r="F90" i="5"/>
  <c r="I90" i="5"/>
  <c r="F91" i="5"/>
  <c r="I91" i="5"/>
  <c r="F92" i="5"/>
  <c r="I92" i="5"/>
  <c r="F93" i="5"/>
  <c r="I93" i="5"/>
  <c r="F94" i="5"/>
  <c r="I94" i="5"/>
  <c r="F95" i="5"/>
  <c r="I95" i="5"/>
  <c r="F97" i="5"/>
  <c r="I97" i="5"/>
  <c r="F98" i="5"/>
  <c r="I98" i="5"/>
  <c r="F99" i="5"/>
  <c r="I99" i="5"/>
  <c r="F101" i="5"/>
  <c r="I101" i="5"/>
  <c r="F103" i="5"/>
  <c r="I103" i="5"/>
  <c r="F104" i="5"/>
  <c r="I104" i="5"/>
  <c r="F105" i="5"/>
  <c r="I105" i="5"/>
  <c r="F106" i="5"/>
  <c r="I106" i="5"/>
  <c r="F107" i="5"/>
  <c r="I107" i="5"/>
  <c r="F108" i="5"/>
  <c r="I108" i="5"/>
  <c r="F109" i="5"/>
  <c r="I109" i="5"/>
  <c r="F110" i="5"/>
  <c r="I110" i="5"/>
  <c r="F111" i="5"/>
  <c r="I111" i="5"/>
  <c r="F112" i="5"/>
  <c r="I112" i="5"/>
  <c r="F113" i="5"/>
  <c r="I113" i="5"/>
  <c r="F114" i="5"/>
  <c r="I114" i="5"/>
  <c r="F115" i="5"/>
  <c r="I115" i="5"/>
  <c r="F116" i="5"/>
  <c r="I116" i="5"/>
  <c r="F117" i="5"/>
  <c r="I117" i="5"/>
  <c r="F118" i="5"/>
  <c r="I118" i="5"/>
  <c r="F119" i="5"/>
  <c r="I119" i="5"/>
  <c r="F120" i="5"/>
  <c r="I120" i="5"/>
  <c r="F121" i="5"/>
  <c r="I121" i="5"/>
  <c r="F122" i="5"/>
  <c r="I122" i="5"/>
  <c r="F123" i="5"/>
  <c r="I123" i="5"/>
  <c r="F124" i="5"/>
  <c r="I124" i="5"/>
  <c r="F125" i="5"/>
  <c r="I125" i="5"/>
  <c r="F126" i="5"/>
  <c r="I126" i="5"/>
  <c r="F127" i="5"/>
  <c r="I127" i="5"/>
  <c r="F128" i="5"/>
  <c r="I128" i="5"/>
  <c r="F129" i="5"/>
  <c r="I129" i="5"/>
  <c r="F130" i="5"/>
  <c r="I130" i="5"/>
  <c r="F131" i="5"/>
  <c r="I131" i="5"/>
  <c r="F132" i="5"/>
  <c r="I132" i="5"/>
  <c r="F133" i="5"/>
  <c r="I133" i="5"/>
  <c r="F134" i="5"/>
  <c r="I134" i="5"/>
  <c r="F135" i="5"/>
  <c r="I135" i="5"/>
  <c r="F136" i="5"/>
  <c r="I136" i="5"/>
  <c r="F137" i="5"/>
  <c r="I137" i="5"/>
  <c r="U6" i="5"/>
  <c r="V59" i="7" s="1"/>
  <c r="L6" i="5"/>
  <c r="R6" i="5" s="1"/>
  <c r="U7" i="5"/>
  <c r="V49" i="7" s="1"/>
  <c r="L7" i="5"/>
  <c r="U8" i="5"/>
  <c r="V33" i="7" s="1"/>
  <c r="L8" i="5"/>
  <c r="R8" i="5" s="1"/>
  <c r="U9" i="5"/>
  <c r="V32" i="7" s="1"/>
  <c r="L9" i="5"/>
  <c r="R9" i="5" s="1"/>
  <c r="U10" i="5"/>
  <c r="V31" i="7" s="1"/>
  <c r="L10" i="5"/>
  <c r="U11" i="5"/>
  <c r="V22" i="7" s="1"/>
  <c r="L11" i="5"/>
  <c r="U12" i="5"/>
  <c r="V35" i="7" s="1"/>
  <c r="L12" i="5"/>
  <c r="R12" i="5" s="1"/>
  <c r="U13" i="5"/>
  <c r="V37" i="7" s="1"/>
  <c r="L13" i="5"/>
  <c r="U14" i="5"/>
  <c r="V52" i="7" s="1"/>
  <c r="L14" i="5"/>
  <c r="U15" i="5"/>
  <c r="V51" i="7" s="1"/>
  <c r="L15" i="5"/>
  <c r="R15" i="5" s="1"/>
  <c r="U16" i="5"/>
  <c r="V28" i="7" s="1"/>
  <c r="L16" i="5"/>
  <c r="R16" i="5" s="1"/>
  <c r="U17" i="5"/>
  <c r="V39" i="7" s="1"/>
  <c r="L17" i="5"/>
  <c r="U18" i="5"/>
  <c r="V47" i="7" s="1"/>
  <c r="L18" i="5"/>
  <c r="U19" i="5"/>
  <c r="V36" i="7" s="1"/>
  <c r="L19" i="5"/>
  <c r="R19" i="5" s="1"/>
  <c r="U20" i="5"/>
  <c r="V29" i="7" s="1"/>
  <c r="L20" i="5"/>
  <c r="R20" i="5" s="1"/>
  <c r="U21" i="5"/>
  <c r="V121" i="7" s="1"/>
  <c r="L21" i="5"/>
  <c r="U22" i="5"/>
  <c r="V21" i="7" s="1"/>
  <c r="L22" i="5"/>
  <c r="U23" i="5"/>
  <c r="V61" i="7" s="1"/>
  <c r="L23" i="5"/>
  <c r="U24" i="5"/>
  <c r="V34" i="7" s="1"/>
  <c r="L24" i="5"/>
  <c r="R24" i="5" s="1"/>
  <c r="U25" i="5"/>
  <c r="V60" i="7" s="1"/>
  <c r="L25" i="5"/>
  <c r="R25" i="5" s="1"/>
  <c r="U26" i="5"/>
  <c r="V26" i="7" s="1"/>
  <c r="L26" i="5"/>
  <c r="R26" i="5" s="1"/>
  <c r="U27" i="5"/>
  <c r="V126" i="7" s="1"/>
  <c r="U28" i="5"/>
  <c r="V19" i="7" s="1"/>
  <c r="L28" i="5"/>
  <c r="U29" i="5"/>
  <c r="V12" i="7" s="1"/>
  <c r="L29" i="5"/>
  <c r="U30" i="5"/>
  <c r="V129" i="7" s="1"/>
  <c r="L30" i="5"/>
  <c r="U31" i="5"/>
  <c r="V75" i="7" s="1"/>
  <c r="L31" i="5"/>
  <c r="U32" i="5"/>
  <c r="V24" i="7" s="1"/>
  <c r="L32" i="5"/>
  <c r="U33" i="5"/>
  <c r="V65" i="7" s="1"/>
  <c r="L33" i="5"/>
  <c r="U34" i="5"/>
  <c r="V79" i="7" s="1"/>
  <c r="L34" i="5"/>
  <c r="U35" i="5"/>
  <c r="V134" i="7" s="1"/>
  <c r="L35" i="5"/>
  <c r="U36" i="5"/>
  <c r="V23" i="7" s="1"/>
  <c r="L36" i="5"/>
  <c r="U37" i="5"/>
  <c r="V132" i="7" s="1"/>
  <c r="L37" i="5"/>
  <c r="U38" i="5"/>
  <c r="V15" i="7" s="1"/>
  <c r="L38" i="5"/>
  <c r="U39" i="5"/>
  <c r="V115" i="7" s="1"/>
  <c r="L39" i="5"/>
  <c r="U40" i="5"/>
  <c r="V43" i="7" s="1"/>
  <c r="L40" i="5"/>
  <c r="U41" i="5"/>
  <c r="V62" i="7" s="1"/>
  <c r="L41" i="5"/>
  <c r="U42" i="5"/>
  <c r="V18" i="7" s="1"/>
  <c r="L42" i="5"/>
  <c r="U43" i="5"/>
  <c r="V20" i="7" s="1"/>
  <c r="L43" i="5"/>
  <c r="U44" i="5"/>
  <c r="V45" i="7" s="1"/>
  <c r="L44" i="5"/>
  <c r="U46" i="5"/>
  <c r="V14" i="7" s="1"/>
  <c r="L46" i="5"/>
  <c r="U47" i="5"/>
  <c r="V42" i="7" s="1"/>
  <c r="L47" i="5"/>
  <c r="U48" i="5"/>
  <c r="V54" i="7" s="1"/>
  <c r="L48" i="5"/>
  <c r="U49" i="5"/>
  <c r="V69" i="7" s="1"/>
  <c r="L49" i="5"/>
  <c r="U50" i="5"/>
  <c r="V66" i="7" s="1"/>
  <c r="L50" i="5"/>
  <c r="U51" i="5"/>
  <c r="V56" i="7" s="1"/>
  <c r="L51" i="5"/>
  <c r="U52" i="5"/>
  <c r="V63" i="7" s="1"/>
  <c r="L52" i="5"/>
  <c r="U53" i="5"/>
  <c r="V74" i="7" s="1"/>
  <c r="L53" i="5"/>
  <c r="U54" i="5"/>
  <c r="V50" i="7" s="1"/>
  <c r="L54" i="5"/>
  <c r="U55" i="5"/>
  <c r="V112" i="7" s="1"/>
  <c r="L55" i="5"/>
  <c r="U56" i="5"/>
  <c r="V113" i="7" s="1"/>
  <c r="L56" i="5"/>
  <c r="U57" i="5"/>
  <c r="V136" i="7" s="1"/>
  <c r="U58" i="5"/>
  <c r="V30" i="7" s="1"/>
  <c r="L58" i="5"/>
  <c r="R58" i="5" s="1"/>
  <c r="U59" i="5"/>
  <c r="V108" i="7" s="1"/>
  <c r="L59" i="5"/>
  <c r="U60" i="5"/>
  <c r="V135" i="7" s="1"/>
  <c r="L60" i="5"/>
  <c r="R60" i="5" s="1"/>
  <c r="U62" i="5"/>
  <c r="V109" i="7" s="1"/>
  <c r="L62" i="5"/>
  <c r="U63" i="5"/>
  <c r="V73" i="7" s="1"/>
  <c r="L63" i="5"/>
  <c r="R63" i="5" s="1"/>
  <c r="U65" i="5"/>
  <c r="V85" i="7" s="1"/>
  <c r="L65" i="5"/>
  <c r="R65" i="5" s="1"/>
  <c r="U66" i="5"/>
  <c r="V48" i="7" s="1"/>
  <c r="L66" i="5"/>
  <c r="U67" i="5"/>
  <c r="V100" i="7" s="1"/>
  <c r="L67" i="5"/>
  <c r="U68" i="5"/>
  <c r="V103" i="7" s="1"/>
  <c r="L68" i="5"/>
  <c r="U69" i="5"/>
  <c r="V99" i="7" s="1"/>
  <c r="L69" i="5"/>
  <c r="U70" i="5"/>
  <c r="V131" i="7" s="1"/>
  <c r="L70" i="5"/>
  <c r="R70" i="5" s="1"/>
  <c r="U71" i="5"/>
  <c r="V106" i="7" s="1"/>
  <c r="L71" i="5"/>
  <c r="U72" i="5"/>
  <c r="V98" i="7" s="1"/>
  <c r="L72" i="5"/>
  <c r="R72" i="5" s="1"/>
  <c r="U61" i="5"/>
  <c r="V84" i="7" s="1"/>
  <c r="L61" i="5"/>
  <c r="U75" i="5"/>
  <c r="V57" i="7" s="1"/>
  <c r="L75" i="5"/>
  <c r="R75" i="5" s="1"/>
  <c r="U78" i="5"/>
  <c r="V94" i="7" s="1"/>
  <c r="L78" i="5"/>
  <c r="R78" i="5" s="1"/>
  <c r="U79" i="5"/>
  <c r="V127" i="7" s="1"/>
  <c r="L79" i="5"/>
  <c r="R79" i="5" s="1"/>
  <c r="U80" i="5"/>
  <c r="V110" i="7" s="1"/>
  <c r="L80" i="5"/>
  <c r="U81" i="5"/>
  <c r="V119" i="7" s="1"/>
  <c r="L81" i="5"/>
  <c r="R81" i="5" s="1"/>
  <c r="U82" i="5"/>
  <c r="V92" i="7" s="1"/>
  <c r="L82" i="5"/>
  <c r="U83" i="5"/>
  <c r="V122" i="7" s="1"/>
  <c r="L83" i="5"/>
  <c r="U84" i="5"/>
  <c r="V95" i="7" s="1"/>
  <c r="L84" i="5"/>
  <c r="U85" i="5"/>
  <c r="V88" i="7" s="1"/>
  <c r="L85" i="5"/>
  <c r="U86" i="5"/>
  <c r="V117" i="7" s="1"/>
  <c r="L86" i="5"/>
  <c r="U96" i="5"/>
  <c r="V68" i="7" s="1"/>
  <c r="L96" i="5"/>
  <c r="U87" i="5"/>
  <c r="V97" i="7" s="1"/>
  <c r="L87" i="5"/>
  <c r="R87" i="5" s="1"/>
  <c r="U88" i="5"/>
  <c r="V101" i="7" s="1"/>
  <c r="L88" i="5"/>
  <c r="R88" i="5" s="1"/>
  <c r="U89" i="5"/>
  <c r="V44" i="7" s="1"/>
  <c r="L89" i="5"/>
  <c r="R89" i="5" s="1"/>
  <c r="U90" i="5"/>
  <c r="V104" i="7" s="1"/>
  <c r="L90" i="5"/>
  <c r="U91" i="5"/>
  <c r="V91" i="7" s="1"/>
  <c r="L91" i="5"/>
  <c r="U92" i="5"/>
  <c r="V53" i="7" s="1"/>
  <c r="L92" i="5"/>
  <c r="R92" i="5" s="1"/>
  <c r="U93" i="5"/>
  <c r="V46" i="7" s="1"/>
  <c r="L93" i="5"/>
  <c r="U94" i="5"/>
  <c r="V118" i="7" s="1"/>
  <c r="L94" i="5"/>
  <c r="U95" i="5"/>
  <c r="V102" i="7" s="1"/>
  <c r="L95" i="5"/>
  <c r="U97" i="5"/>
  <c r="V82" i="7" s="1"/>
  <c r="L97" i="5"/>
  <c r="R97" i="5" s="1"/>
  <c r="U98" i="5"/>
  <c r="V128" i="7" s="1"/>
  <c r="L98" i="5"/>
  <c r="R98" i="5" s="1"/>
  <c r="U99" i="5"/>
  <c r="V78" i="7" s="1"/>
  <c r="L99" i="5"/>
  <c r="R99" i="5" s="1"/>
  <c r="U101" i="5"/>
  <c r="V86" i="7" s="1"/>
  <c r="L101" i="5"/>
  <c r="U103" i="5"/>
  <c r="V107" i="7" s="1"/>
  <c r="L103" i="5"/>
  <c r="U104" i="5"/>
  <c r="V76" i="7" s="1"/>
  <c r="L104" i="5"/>
  <c r="U105" i="5"/>
  <c r="V124" i="7" s="1"/>
  <c r="L105" i="5"/>
  <c r="R105" i="5" s="1"/>
  <c r="U106" i="5"/>
  <c r="V71" i="7" s="1"/>
  <c r="L106" i="5"/>
  <c r="R106" i="5" s="1"/>
  <c r="U107" i="5"/>
  <c r="V111" i="7" s="1"/>
  <c r="L107" i="5"/>
  <c r="U108" i="5"/>
  <c r="V72" i="7" s="1"/>
  <c r="L108" i="5"/>
  <c r="U109" i="5"/>
  <c r="V133" i="7" s="1"/>
  <c r="L109" i="5"/>
  <c r="U110" i="5"/>
  <c r="V67" i="7" s="1"/>
  <c r="L110" i="5"/>
  <c r="R110" i="5" s="1"/>
  <c r="U111" i="5"/>
  <c r="V58" i="7" s="1"/>
  <c r="L111" i="5"/>
  <c r="U112" i="5"/>
  <c r="V123" i="7" s="1"/>
  <c r="L112" i="5"/>
  <c r="R112" i="5" s="1"/>
  <c r="U113" i="5"/>
  <c r="V116" i="7" s="1"/>
  <c r="L113" i="5"/>
  <c r="U114" i="5"/>
  <c r="V130" i="7" s="1"/>
  <c r="L114" i="5"/>
  <c r="R114" i="5" s="1"/>
  <c r="U115" i="5"/>
  <c r="V120" i="7" s="1"/>
  <c r="L115" i="5"/>
  <c r="U116" i="5"/>
  <c r="V96" i="7" s="1"/>
  <c r="L116" i="5"/>
  <c r="R116" i="5" s="1"/>
  <c r="U117" i="5"/>
  <c r="V89" i="7" s="1"/>
  <c r="L117" i="5"/>
  <c r="U118" i="5"/>
  <c r="V55" i="7" s="1"/>
  <c r="L118" i="5"/>
  <c r="U119" i="5"/>
  <c r="V7" i="7" s="1"/>
  <c r="L119" i="5"/>
  <c r="R119" i="5" s="1"/>
  <c r="U120" i="5"/>
  <c r="V8" i="7" s="1"/>
  <c r="L120" i="5"/>
  <c r="U121" i="5"/>
  <c r="V70" i="7" s="1"/>
  <c r="L121" i="5"/>
  <c r="R121" i="5" s="1"/>
  <c r="U122" i="5"/>
  <c r="V90" i="7" s="1"/>
  <c r="L122" i="5"/>
  <c r="U123" i="5"/>
  <c r="V10" i="7" s="1"/>
  <c r="L123" i="5"/>
  <c r="R123" i="5" s="1"/>
  <c r="U124" i="5"/>
  <c r="V25" i="7" s="1"/>
  <c r="L124" i="5"/>
  <c r="R124" i="5" s="1"/>
  <c r="U125" i="5"/>
  <c r="V87" i="7" s="1"/>
  <c r="L125" i="5"/>
  <c r="R125" i="5" s="1"/>
  <c r="U126" i="5"/>
  <c r="V9" i="7" s="1"/>
  <c r="L126" i="5"/>
  <c r="R126" i="5" s="1"/>
  <c r="U127" i="5"/>
  <c r="V13" i="7" s="1"/>
  <c r="L127" i="5"/>
  <c r="R127" i="5" s="1"/>
  <c r="U128" i="5"/>
  <c r="V11" i="7" s="1"/>
  <c r="L128" i="5"/>
  <c r="U129" i="5"/>
  <c r="V114" i="7" s="1"/>
  <c r="L129" i="5"/>
  <c r="R129" i="5" s="1"/>
  <c r="U130" i="5"/>
  <c r="V125" i="7" s="1"/>
  <c r="L130" i="5"/>
  <c r="U131" i="5"/>
  <c r="V38" i="7" s="1"/>
  <c r="L131" i="5"/>
  <c r="R131" i="5" s="1"/>
  <c r="U132" i="5"/>
  <c r="V16" i="7" s="1"/>
  <c r="L132" i="5"/>
  <c r="R132" i="5" s="1"/>
  <c r="U133" i="5"/>
  <c r="V17" i="7" s="1"/>
  <c r="L133" i="5"/>
  <c r="R133" i="5" s="1"/>
  <c r="U134" i="5"/>
  <c r="V27" i="7" s="1"/>
  <c r="L134" i="5"/>
  <c r="U135" i="5"/>
  <c r="V6" i="7" s="1"/>
  <c r="L135" i="5"/>
  <c r="R135" i="5" s="1"/>
  <c r="U136" i="5"/>
  <c r="V5" i="7" s="1"/>
  <c r="L136" i="5"/>
  <c r="U137" i="5"/>
  <c r="V4" i="7" s="1"/>
  <c r="L137" i="5"/>
  <c r="R137" i="5" s="1"/>
  <c r="Q136" i="5"/>
  <c r="Q135" i="5"/>
  <c r="S135" i="5" s="1"/>
  <c r="Q134" i="5"/>
  <c r="Q133" i="5"/>
  <c r="S133" i="5" s="1"/>
  <c r="Q132" i="5"/>
  <c r="Q131" i="5"/>
  <c r="S131" i="5" s="1"/>
  <c r="Q130" i="5"/>
  <c r="Q129" i="5"/>
  <c r="S129" i="5" s="1"/>
  <c r="Q128" i="5"/>
  <c r="Q127" i="5"/>
  <c r="S127" i="5" s="1"/>
  <c r="Q126" i="5"/>
  <c r="Q125" i="5"/>
  <c r="S125" i="5" s="1"/>
  <c r="Q124" i="5"/>
  <c r="Q123" i="5"/>
  <c r="S123" i="5" s="1"/>
  <c r="Q122" i="5"/>
  <c r="Q121" i="5"/>
  <c r="S121" i="5" s="1"/>
  <c r="Q119" i="5"/>
  <c r="Q120" i="5"/>
  <c r="S120" i="5" s="1"/>
  <c r="Q118" i="5"/>
  <c r="Q117" i="5"/>
  <c r="S117" i="5" s="1"/>
  <c r="Q116" i="5"/>
  <c r="Q115" i="5"/>
  <c r="S115" i="5" s="1"/>
  <c r="Q114" i="5"/>
  <c r="Q113" i="5"/>
  <c r="S113" i="5" s="1"/>
  <c r="Q112" i="5"/>
  <c r="Q111" i="5"/>
  <c r="S111" i="5" s="1"/>
  <c r="Q110" i="5"/>
  <c r="Q109" i="5"/>
  <c r="S109" i="5" s="1"/>
  <c r="Q108" i="5"/>
  <c r="Q107" i="5"/>
  <c r="S107" i="5" s="1"/>
  <c r="Q106" i="5"/>
  <c r="Q105" i="5"/>
  <c r="S105" i="5" s="1"/>
  <c r="Q104" i="5"/>
  <c r="Q103" i="5"/>
  <c r="S103" i="5" s="1"/>
  <c r="Q101" i="5"/>
  <c r="Q99" i="5"/>
  <c r="S99" i="5" s="1"/>
  <c r="Q98" i="5"/>
  <c r="Q97" i="5"/>
  <c r="S97" i="5" s="1"/>
  <c r="Q95" i="5"/>
  <c r="Q94" i="5"/>
  <c r="S94" i="5" s="1"/>
  <c r="Q93" i="5"/>
  <c r="Q92" i="5"/>
  <c r="S92" i="5" s="1"/>
  <c r="Q91" i="5"/>
  <c r="Q90" i="5"/>
  <c r="S90" i="5" s="1"/>
  <c r="Q89" i="5"/>
  <c r="Q88" i="5"/>
  <c r="S88" i="5" s="1"/>
  <c r="Q87" i="5"/>
  <c r="Q96" i="5"/>
  <c r="S96" i="5" s="1"/>
  <c r="Q86" i="5"/>
  <c r="Q85" i="5"/>
  <c r="S85" i="5" s="1"/>
  <c r="Q84" i="5"/>
  <c r="Q83" i="5"/>
  <c r="S83" i="5" s="1"/>
  <c r="Q82" i="5"/>
  <c r="Q81" i="5"/>
  <c r="S81" i="5" s="1"/>
  <c r="Q80" i="5"/>
  <c r="Q79" i="5"/>
  <c r="S79" i="5" s="1"/>
  <c r="Q78" i="5"/>
  <c r="Q75" i="5"/>
  <c r="S75" i="5" s="1"/>
  <c r="Q61" i="5"/>
  <c r="Q72" i="5"/>
  <c r="S72" i="5" s="1"/>
  <c r="Q71" i="5"/>
  <c r="Q70" i="5"/>
  <c r="S70" i="5" s="1"/>
  <c r="Q69" i="5"/>
  <c r="Q68" i="5"/>
  <c r="S68" i="5" s="1"/>
  <c r="Q67" i="5"/>
  <c r="Q66" i="5"/>
  <c r="S66" i="5" s="1"/>
  <c r="Q65" i="5"/>
  <c r="Q63" i="5"/>
  <c r="S63" i="5" s="1"/>
  <c r="Q62" i="5"/>
  <c r="Q60" i="5"/>
  <c r="S60" i="5" s="1"/>
  <c r="Q59" i="5"/>
  <c r="Q58" i="5"/>
  <c r="S58" i="5" s="1"/>
  <c r="Q57" i="5"/>
  <c r="Q56" i="5"/>
  <c r="S56" i="5" s="1"/>
  <c r="Q55" i="5"/>
  <c r="S55" i="5" s="1"/>
  <c r="Q54" i="5"/>
  <c r="S54" i="5" s="1"/>
  <c r="Q53" i="5"/>
  <c r="S53" i="5" s="1"/>
  <c r="Q52" i="5"/>
  <c r="S52" i="5" s="1"/>
  <c r="Q51" i="5"/>
  <c r="S51" i="5" s="1"/>
  <c r="Q50" i="5"/>
  <c r="S50" i="5" s="1"/>
  <c r="Q49" i="5"/>
  <c r="S49" i="5" s="1"/>
  <c r="Q48" i="5"/>
  <c r="S48" i="5" s="1"/>
  <c r="Q47" i="5"/>
  <c r="S47" i="5" s="1"/>
  <c r="Q46" i="5"/>
  <c r="S46" i="5" s="1"/>
  <c r="Q44" i="5"/>
  <c r="S44" i="5" s="1"/>
  <c r="Q43" i="5"/>
  <c r="S43" i="5" s="1"/>
  <c r="Q42" i="5"/>
  <c r="S42" i="5" s="1"/>
  <c r="Q41" i="5"/>
  <c r="S41" i="5" s="1"/>
  <c r="Q40" i="5"/>
  <c r="S40" i="5" s="1"/>
  <c r="Q39" i="5"/>
  <c r="S39" i="5" s="1"/>
  <c r="Q38" i="5"/>
  <c r="S38" i="5" s="1"/>
  <c r="Q37" i="5"/>
  <c r="S37" i="5" s="1"/>
  <c r="Q36" i="5"/>
  <c r="S36" i="5" s="1"/>
  <c r="Q35" i="5"/>
  <c r="S35" i="5" s="1"/>
  <c r="Q34" i="5"/>
  <c r="S34" i="5" s="1"/>
  <c r="Q33" i="5"/>
  <c r="S33" i="5" s="1"/>
  <c r="Q32" i="5"/>
  <c r="S32" i="5" s="1"/>
  <c r="Q31" i="5"/>
  <c r="S31" i="5" s="1"/>
  <c r="Q30" i="5"/>
  <c r="S30" i="5" s="1"/>
  <c r="Q29" i="5"/>
  <c r="S29" i="5" s="1"/>
  <c r="Q28" i="5"/>
  <c r="S28" i="5" s="1"/>
  <c r="Q27" i="5"/>
  <c r="S27" i="5" s="1"/>
  <c r="Q26" i="5"/>
  <c r="Q25" i="5"/>
  <c r="S25" i="5" s="1"/>
  <c r="Q24" i="5"/>
  <c r="Q23" i="5"/>
  <c r="S23" i="5" s="1"/>
  <c r="Q22" i="5"/>
  <c r="Q21" i="5"/>
  <c r="S21" i="5" s="1"/>
  <c r="Q20" i="5"/>
  <c r="Q19" i="5"/>
  <c r="S19" i="5" s="1"/>
  <c r="Q18" i="5"/>
  <c r="Q17" i="5"/>
  <c r="S17" i="5" s="1"/>
  <c r="Q16" i="5"/>
  <c r="Q15" i="5"/>
  <c r="S15" i="5" s="1"/>
  <c r="Q14" i="5"/>
  <c r="Q13" i="5"/>
  <c r="S13" i="5" s="1"/>
  <c r="Q12" i="5"/>
  <c r="Q11" i="5"/>
  <c r="S11" i="5" s="1"/>
  <c r="Q10" i="5"/>
  <c r="Q9" i="5"/>
  <c r="S9" i="5" s="1"/>
  <c r="Q8" i="5"/>
  <c r="Q7" i="5"/>
  <c r="S7" i="5" s="1"/>
  <c r="Q6" i="5"/>
  <c r="Q5" i="5"/>
  <c r="S5" i="5" s="1"/>
  <c r="Q4" i="5"/>
  <c r="Q137" i="5"/>
  <c r="S137" i="5" s="1"/>
  <c r="N6" i="5"/>
  <c r="O6" i="5"/>
  <c r="N4" i="5"/>
  <c r="O4" i="5"/>
  <c r="R4" i="5"/>
  <c r="N5" i="5"/>
  <c r="O5" i="5"/>
  <c r="N7" i="5"/>
  <c r="O7" i="5"/>
  <c r="R7" i="5"/>
  <c r="N9" i="5"/>
  <c r="O9" i="5"/>
  <c r="N10" i="5"/>
  <c r="O10" i="5"/>
  <c r="R10" i="5"/>
  <c r="N8" i="5"/>
  <c r="O8" i="5"/>
  <c r="N11" i="5"/>
  <c r="O11" i="5"/>
  <c r="R11" i="5"/>
  <c r="N12" i="5"/>
  <c r="O12" i="5"/>
  <c r="N13" i="5"/>
  <c r="O13" i="5"/>
  <c r="R13" i="5"/>
  <c r="N19" i="5"/>
  <c r="O19" i="5"/>
  <c r="N17" i="5"/>
  <c r="O17" i="5"/>
  <c r="R17" i="5"/>
  <c r="N16" i="5"/>
  <c r="O16" i="5"/>
  <c r="N21" i="5"/>
  <c r="O21" i="5"/>
  <c r="R21" i="5"/>
  <c r="N24" i="5"/>
  <c r="O24" i="5"/>
  <c r="N22" i="5"/>
  <c r="O22" i="5"/>
  <c r="R22" i="5"/>
  <c r="N20" i="5"/>
  <c r="O20" i="5"/>
  <c r="N14" i="5"/>
  <c r="O14" i="5"/>
  <c r="R14" i="5"/>
  <c r="N15" i="5"/>
  <c r="O15" i="5"/>
  <c r="N27" i="5"/>
  <c r="O27" i="5"/>
  <c r="R27" i="5"/>
  <c r="N48" i="5"/>
  <c r="O48" i="5"/>
  <c r="R48" i="5"/>
  <c r="N31" i="5"/>
  <c r="O31" i="5"/>
  <c r="R31" i="5"/>
  <c r="N58" i="5"/>
  <c r="O58" i="5"/>
  <c r="N23" i="5"/>
  <c r="O23" i="5"/>
  <c r="R23" i="5"/>
  <c r="N37" i="5"/>
  <c r="O37" i="5"/>
  <c r="R37" i="5"/>
  <c r="N18" i="5"/>
  <c r="O18" i="5"/>
  <c r="R18" i="5"/>
  <c r="N26" i="5"/>
  <c r="O26" i="5"/>
  <c r="N53" i="5"/>
  <c r="O53" i="5"/>
  <c r="R53" i="5"/>
  <c r="N35" i="5"/>
  <c r="O35" i="5"/>
  <c r="R35" i="5"/>
  <c r="N30" i="5"/>
  <c r="O30" i="5"/>
  <c r="R30" i="5"/>
  <c r="N51" i="5"/>
  <c r="O51" i="5"/>
  <c r="R51" i="5"/>
  <c r="N49" i="5"/>
  <c r="O49" i="5"/>
  <c r="R49" i="5"/>
  <c r="N65" i="5"/>
  <c r="O65" i="5"/>
  <c r="N66" i="5"/>
  <c r="O66" i="5"/>
  <c r="R66" i="5"/>
  <c r="N54" i="5"/>
  <c r="O54" i="5"/>
  <c r="R54" i="5"/>
  <c r="N50" i="5"/>
  <c r="O50" i="5"/>
  <c r="R50" i="5"/>
  <c r="N52" i="5"/>
  <c r="O52" i="5"/>
  <c r="R52" i="5"/>
  <c r="N61" i="5"/>
  <c r="O61" i="5"/>
  <c r="R61" i="5"/>
  <c r="N92" i="5"/>
  <c r="O92" i="5"/>
  <c r="N28" i="5"/>
  <c r="O28" i="5"/>
  <c r="R28" i="5"/>
  <c r="N25" i="5"/>
  <c r="O25" i="5"/>
  <c r="N93" i="5"/>
  <c r="O93" i="5"/>
  <c r="R93" i="5"/>
  <c r="N36" i="5"/>
  <c r="O36" i="5"/>
  <c r="R36" i="5"/>
  <c r="N29" i="5"/>
  <c r="O29" i="5"/>
  <c r="R29" i="5"/>
  <c r="N39" i="5"/>
  <c r="O39" i="5"/>
  <c r="R39" i="5"/>
  <c r="N43" i="5"/>
  <c r="O43" i="5"/>
  <c r="R43" i="5"/>
  <c r="N41" i="5"/>
  <c r="O41" i="5"/>
  <c r="R41" i="5"/>
  <c r="N67" i="5"/>
  <c r="O67" i="5"/>
  <c r="R67" i="5"/>
  <c r="N89" i="5"/>
  <c r="O89" i="5"/>
  <c r="N57" i="5"/>
  <c r="O57" i="5"/>
  <c r="R57" i="5"/>
  <c r="N38" i="5"/>
  <c r="O38" i="5"/>
  <c r="R38" i="5"/>
  <c r="N42" i="5"/>
  <c r="O42" i="5"/>
  <c r="R42" i="5"/>
  <c r="N60" i="5"/>
  <c r="O60" i="5"/>
  <c r="N96" i="5"/>
  <c r="O96" i="5"/>
  <c r="R96" i="5"/>
  <c r="N56" i="5"/>
  <c r="O56" i="5"/>
  <c r="R56" i="5"/>
  <c r="N55" i="5"/>
  <c r="O55" i="5"/>
  <c r="R55" i="5"/>
  <c r="N124" i="5"/>
  <c r="O124" i="5"/>
  <c r="N62" i="5"/>
  <c r="O62" i="5"/>
  <c r="R62" i="5"/>
  <c r="N32" i="5"/>
  <c r="O32" i="5"/>
  <c r="R32" i="5"/>
  <c r="N86" i="5"/>
  <c r="O86" i="5"/>
  <c r="R86" i="5"/>
  <c r="N70" i="5"/>
  <c r="O70" i="5"/>
  <c r="N46" i="5"/>
  <c r="O46" i="5"/>
  <c r="R46" i="5"/>
  <c r="N34" i="5"/>
  <c r="O34" i="5"/>
  <c r="R34" i="5"/>
  <c r="N59" i="5"/>
  <c r="O59" i="5"/>
  <c r="R59" i="5"/>
  <c r="N40" i="5"/>
  <c r="O40" i="5"/>
  <c r="R40" i="5"/>
  <c r="N44" i="5"/>
  <c r="O44" i="5"/>
  <c r="R44" i="5"/>
  <c r="N121" i="5"/>
  <c r="O121" i="5"/>
  <c r="N91" i="5"/>
  <c r="O91" i="5"/>
  <c r="R91" i="5"/>
  <c r="N119" i="5"/>
  <c r="O119" i="5"/>
  <c r="N120" i="5"/>
  <c r="O120" i="5"/>
  <c r="R120" i="5"/>
  <c r="N131" i="5"/>
  <c r="O131" i="5"/>
  <c r="N47" i="5"/>
  <c r="O47" i="5"/>
  <c r="R47" i="5"/>
  <c r="N127" i="5"/>
  <c r="O127" i="5"/>
  <c r="N101" i="5"/>
  <c r="O101" i="5"/>
  <c r="R101" i="5"/>
  <c r="N87" i="5"/>
  <c r="O87" i="5"/>
  <c r="N90" i="5"/>
  <c r="O90" i="5"/>
  <c r="R90" i="5"/>
  <c r="N33" i="5"/>
  <c r="O33" i="5"/>
  <c r="R33" i="5"/>
  <c r="N68" i="5"/>
  <c r="O68" i="5"/>
  <c r="R68" i="5"/>
  <c r="N88" i="5"/>
  <c r="O88" i="5"/>
  <c r="N80" i="5"/>
  <c r="O80" i="5"/>
  <c r="R80" i="5"/>
  <c r="N75" i="5"/>
  <c r="O75" i="5"/>
  <c r="N109" i="5"/>
  <c r="O109" i="5"/>
  <c r="R109" i="5"/>
  <c r="N123" i="5"/>
  <c r="O123" i="5"/>
  <c r="N71" i="5"/>
  <c r="O71" i="5"/>
  <c r="R71" i="5"/>
  <c r="N78" i="5"/>
  <c r="O78" i="5"/>
  <c r="N95" i="5"/>
  <c r="O95" i="5"/>
  <c r="R95" i="5"/>
  <c r="N72" i="5"/>
  <c r="O72" i="5"/>
  <c r="N69" i="5"/>
  <c r="O69" i="5"/>
  <c r="R69" i="5"/>
  <c r="N114" i="5"/>
  <c r="O114" i="5"/>
  <c r="N103" i="5"/>
  <c r="O103" i="5"/>
  <c r="R103" i="5"/>
  <c r="N126" i="5"/>
  <c r="O126" i="5"/>
  <c r="N83" i="5"/>
  <c r="O83" i="5"/>
  <c r="R83" i="5"/>
  <c r="N79" i="5"/>
  <c r="O79" i="5"/>
  <c r="N82" i="5"/>
  <c r="O82" i="5"/>
  <c r="R82" i="5"/>
  <c r="N81" i="5"/>
  <c r="O81" i="5"/>
  <c r="N85" i="5"/>
  <c r="O85" i="5"/>
  <c r="R85" i="5"/>
  <c r="N132" i="5"/>
  <c r="O132" i="5"/>
  <c r="N115" i="5"/>
  <c r="O115" i="5"/>
  <c r="R115" i="5"/>
  <c r="N98" i="5"/>
  <c r="O98" i="5"/>
  <c r="N134" i="5"/>
  <c r="O134" i="5"/>
  <c r="R134" i="5"/>
  <c r="N133" i="5"/>
  <c r="O133" i="5"/>
  <c r="N94" i="5"/>
  <c r="O94" i="5"/>
  <c r="R94" i="5"/>
  <c r="N112" i="5"/>
  <c r="O112" i="5"/>
  <c r="N84" i="5"/>
  <c r="O84" i="5"/>
  <c r="R84" i="5"/>
  <c r="N105" i="5"/>
  <c r="O105" i="5"/>
  <c r="N113" i="5"/>
  <c r="O113" i="5"/>
  <c r="R113" i="5"/>
  <c r="N63" i="5"/>
  <c r="O63" i="5"/>
  <c r="N128" i="5"/>
  <c r="O128" i="5"/>
  <c r="R128" i="5"/>
  <c r="N99" i="5"/>
  <c r="O99" i="5"/>
  <c r="N107" i="5"/>
  <c r="O107" i="5"/>
  <c r="R107" i="5"/>
  <c r="N106" i="5"/>
  <c r="O106" i="5"/>
  <c r="N130" i="5"/>
  <c r="O130" i="5"/>
  <c r="R130" i="5"/>
  <c r="N97" i="5"/>
  <c r="O97" i="5"/>
  <c r="N108" i="5"/>
  <c r="O108" i="5"/>
  <c r="R108" i="5"/>
  <c r="N129" i="5"/>
  <c r="O129" i="5"/>
  <c r="N104" i="5"/>
  <c r="O104" i="5"/>
  <c r="R104" i="5"/>
  <c r="N135" i="5"/>
  <c r="O135" i="5"/>
  <c r="N136" i="5"/>
  <c r="O136" i="5"/>
  <c r="R136" i="5"/>
  <c r="N137" i="5"/>
  <c r="O137" i="5"/>
  <c r="N118" i="5"/>
  <c r="O118" i="5"/>
  <c r="R118" i="5"/>
  <c r="N116" i="5"/>
  <c r="O116" i="5"/>
  <c r="N117" i="5"/>
  <c r="O117" i="5"/>
  <c r="R117" i="5"/>
  <c r="N110" i="5"/>
  <c r="O110" i="5"/>
  <c r="N122" i="5"/>
  <c r="O122" i="5"/>
  <c r="R122" i="5"/>
  <c r="N125" i="5"/>
  <c r="O125" i="5"/>
  <c r="N111" i="5"/>
  <c r="O111" i="5"/>
  <c r="R111" i="5"/>
  <c r="B45" i="5" l="1"/>
  <c r="V44" i="6" s="1"/>
  <c r="S4" i="5"/>
  <c r="S6" i="5"/>
  <c r="S8" i="5"/>
  <c r="S10" i="5"/>
  <c r="S12" i="5"/>
  <c r="S14" i="5"/>
  <c r="S16" i="5"/>
  <c r="S18" i="5"/>
  <c r="S20" i="5"/>
  <c r="S22" i="5"/>
  <c r="S24" i="5"/>
  <c r="S26" i="5"/>
  <c r="S57" i="5"/>
  <c r="S59" i="5"/>
  <c r="S62" i="5"/>
  <c r="S65" i="5"/>
  <c r="S67" i="5"/>
  <c r="S69" i="5"/>
  <c r="S71" i="5"/>
  <c r="S61" i="5"/>
  <c r="S78" i="5"/>
  <c r="S80" i="5"/>
  <c r="S82" i="5"/>
  <c r="S84" i="5"/>
  <c r="S86" i="5"/>
  <c r="S87" i="5"/>
  <c r="S89" i="5"/>
  <c r="S91" i="5"/>
  <c r="S93" i="5"/>
  <c r="S95" i="5"/>
  <c r="S98" i="5"/>
  <c r="S101" i="5"/>
  <c r="S104" i="5"/>
  <c r="S106" i="5"/>
  <c r="S108" i="5"/>
  <c r="S110" i="5"/>
  <c r="S112" i="5"/>
  <c r="S114" i="5"/>
  <c r="S116" i="5"/>
  <c r="S118" i="5"/>
  <c r="S119" i="5"/>
  <c r="S122" i="5"/>
  <c r="S124" i="5"/>
  <c r="S126" i="5"/>
  <c r="S128" i="5"/>
  <c r="S130" i="5"/>
  <c r="S132" i="5"/>
  <c r="S134" i="5"/>
  <c r="S136" i="5"/>
  <c r="T137" i="5"/>
  <c r="V10" i="8" s="1"/>
  <c r="T136" i="5"/>
  <c r="V9" i="8" s="1"/>
  <c r="T135" i="5"/>
  <c r="V8" i="8" s="1"/>
  <c r="T134" i="5"/>
  <c r="V4" i="8" s="1"/>
  <c r="T133" i="5"/>
  <c r="V6" i="8" s="1"/>
  <c r="T132" i="5"/>
  <c r="T131" i="5"/>
  <c r="V5" i="8" s="1"/>
  <c r="T130" i="5"/>
  <c r="T129" i="5"/>
  <c r="T128" i="5"/>
  <c r="T127" i="5"/>
  <c r="V14" i="8" s="1"/>
  <c r="T126" i="5"/>
  <c r="T125" i="5"/>
  <c r="T124" i="5"/>
  <c r="T123" i="5"/>
  <c r="V17" i="8" s="1"/>
  <c r="T122" i="5"/>
  <c r="T121" i="5"/>
  <c r="T120" i="5"/>
  <c r="T119" i="5"/>
  <c r="V19" i="8" s="1"/>
  <c r="T118" i="5"/>
  <c r="T117" i="5"/>
  <c r="V59" i="8" s="1"/>
  <c r="T116" i="5"/>
  <c r="T115" i="5"/>
  <c r="T114" i="5"/>
  <c r="T113" i="5"/>
  <c r="T112" i="5"/>
  <c r="T111" i="5"/>
  <c r="V63" i="8" s="1"/>
  <c r="T110" i="5"/>
  <c r="T109" i="5"/>
  <c r="T108" i="5"/>
  <c r="T107" i="5"/>
  <c r="V51" i="8" s="1"/>
  <c r="T106" i="5"/>
  <c r="T105" i="5"/>
  <c r="T104" i="5"/>
  <c r="T103" i="5"/>
  <c r="V39" i="8" s="1"/>
  <c r="T101" i="5"/>
  <c r="V30" i="8" s="1"/>
  <c r="T99" i="5"/>
  <c r="V54" i="8" s="1"/>
  <c r="T98" i="5"/>
  <c r="V47" i="8" s="1"/>
  <c r="T97" i="5"/>
  <c r="T95" i="5"/>
  <c r="T94" i="5"/>
  <c r="V62" i="8" s="1"/>
  <c r="T93" i="5"/>
  <c r="T92" i="5"/>
  <c r="T91" i="5"/>
  <c r="T90" i="5"/>
  <c r="T89" i="5"/>
  <c r="T88" i="5"/>
  <c r="V45" i="8" s="1"/>
  <c r="T87" i="5"/>
  <c r="T96" i="5"/>
  <c r="T86" i="5"/>
  <c r="T85" i="5"/>
  <c r="T84" i="5"/>
  <c r="T83" i="5"/>
  <c r="V77" i="8" s="1"/>
  <c r="T82" i="5"/>
  <c r="T81" i="5"/>
  <c r="V85" i="8" s="1"/>
  <c r="T80" i="5"/>
  <c r="T79" i="5"/>
  <c r="V82" i="8" s="1"/>
  <c r="T78" i="5"/>
  <c r="T75" i="5"/>
  <c r="T61" i="5"/>
  <c r="T72" i="5"/>
  <c r="T71" i="5"/>
  <c r="T70" i="5"/>
  <c r="V75" i="8" s="1"/>
  <c r="T69" i="5"/>
  <c r="T68" i="5"/>
  <c r="T67" i="5"/>
  <c r="T66" i="5"/>
  <c r="T65" i="5"/>
  <c r="V41" i="8" s="1"/>
  <c r="T63" i="5"/>
  <c r="V123" i="8" s="1"/>
  <c r="T62" i="5"/>
  <c r="T60" i="5"/>
  <c r="V72" i="8" s="1"/>
  <c r="T59" i="5"/>
  <c r="T58" i="5"/>
  <c r="T57" i="5"/>
  <c r="V74" i="8" s="1"/>
  <c r="T56" i="5"/>
  <c r="T55" i="5"/>
  <c r="T54" i="5"/>
  <c r="T53" i="5"/>
  <c r="T52" i="5"/>
  <c r="V60" i="8" s="1"/>
  <c r="T51" i="5"/>
  <c r="T50" i="5"/>
  <c r="V64" i="8" s="1"/>
  <c r="T49" i="5"/>
  <c r="T48" i="5"/>
  <c r="T47" i="5"/>
  <c r="T46" i="5"/>
  <c r="V114" i="8" s="1"/>
  <c r="T44" i="5"/>
  <c r="T43" i="5"/>
  <c r="V104" i="8" s="1"/>
  <c r="T42" i="5"/>
  <c r="T41" i="5"/>
  <c r="T40" i="5"/>
  <c r="T39" i="5"/>
  <c r="T38" i="5"/>
  <c r="T37" i="5"/>
  <c r="T36" i="5"/>
  <c r="T35" i="5"/>
  <c r="V81" i="8" s="1"/>
  <c r="T34" i="5"/>
  <c r="T33" i="5"/>
  <c r="V134" i="8" s="1"/>
  <c r="T32" i="5"/>
  <c r="T31" i="5"/>
  <c r="T30" i="5"/>
  <c r="T29" i="5"/>
  <c r="T28" i="5"/>
  <c r="T27" i="5"/>
  <c r="V91" i="8" s="1"/>
  <c r="T26" i="5"/>
  <c r="T25" i="5"/>
  <c r="V122" i="8" s="1"/>
  <c r="T24" i="5"/>
  <c r="T23" i="5"/>
  <c r="V112" i="8" s="1"/>
  <c r="T22" i="5"/>
  <c r="T21" i="5"/>
  <c r="V116" i="8" s="1"/>
  <c r="T20" i="5"/>
  <c r="T19" i="5"/>
  <c r="T18" i="5"/>
  <c r="T17" i="5"/>
  <c r="V120" i="8" s="1"/>
  <c r="T16" i="5"/>
  <c r="T15" i="5"/>
  <c r="T14" i="5"/>
  <c r="T13" i="5"/>
  <c r="T12" i="5"/>
  <c r="T11" i="5"/>
  <c r="T10" i="5"/>
  <c r="T9" i="5"/>
  <c r="T8" i="5"/>
  <c r="T7" i="5"/>
  <c r="V133" i="8" s="1"/>
  <c r="T6" i="5"/>
  <c r="T4" i="5"/>
  <c r="B4" i="5" s="1"/>
  <c r="T5" i="5"/>
  <c r="T77" i="5"/>
  <c r="T76" i="5"/>
  <c r="T73" i="5"/>
  <c r="T64" i="5"/>
  <c r="T102" i="5"/>
  <c r="T100" i="5"/>
  <c r="B135" i="5"/>
  <c r="V134" i="6" s="1"/>
  <c r="T74" i="5"/>
  <c r="B60" i="5"/>
  <c r="V59" i="6" s="1"/>
  <c r="B136" i="5"/>
  <c r="V135" i="6" s="1"/>
  <c r="B70" i="5"/>
  <c r="V69" i="6" s="1"/>
  <c r="B21" i="5"/>
  <c r="V20" i="6" s="1"/>
  <c r="B98" i="5"/>
  <c r="V97" i="6" s="1"/>
  <c r="B52" i="5"/>
  <c r="V51" i="6" s="1"/>
  <c r="B134" i="5"/>
  <c r="V133" i="6" s="1"/>
  <c r="B101" i="5"/>
  <c r="V100" i="6" s="1"/>
  <c r="B65" i="5"/>
  <c r="V64" i="6" s="1"/>
  <c r="B99" i="5" l="1"/>
  <c r="V98" i="6" s="1"/>
  <c r="B35" i="5"/>
  <c r="V34" i="6" s="1"/>
  <c r="B63" i="5"/>
  <c r="V62" i="6" s="1"/>
  <c r="B133" i="5"/>
  <c r="V132" i="6" s="1"/>
  <c r="B107" i="5"/>
  <c r="V106" i="6" s="1"/>
  <c r="B131" i="5"/>
  <c r="V130" i="6" s="1"/>
  <c r="B103" i="5"/>
  <c r="V102" i="6" s="1"/>
  <c r="B111" i="5"/>
  <c r="V110" i="6" s="1"/>
  <c r="B17" i="5"/>
  <c r="V16" i="6" s="1"/>
  <c r="B7" i="5"/>
  <c r="V6" i="6" s="1"/>
  <c r="B57" i="5"/>
  <c r="V56" i="6" s="1"/>
  <c r="B74" i="5"/>
  <c r="V73" i="6" s="1"/>
  <c r="V43" i="8"/>
  <c r="B102" i="5"/>
  <c r="V101" i="6" s="1"/>
  <c r="V29" i="8"/>
  <c r="B73" i="5"/>
  <c r="V72" i="6" s="1"/>
  <c r="V34" i="8"/>
  <c r="B77" i="5"/>
  <c r="V76" i="6" s="1"/>
  <c r="V93" i="8"/>
  <c r="B9" i="5"/>
  <c r="V8" i="6" s="1"/>
  <c r="V130" i="8"/>
  <c r="B11" i="5"/>
  <c r="V10" i="6" s="1"/>
  <c r="V132" i="8"/>
  <c r="B13" i="5"/>
  <c r="V12" i="6" s="1"/>
  <c r="V125" i="8"/>
  <c r="B15" i="5"/>
  <c r="V14" i="6" s="1"/>
  <c r="V126" i="8"/>
  <c r="B19" i="5"/>
  <c r="V18" i="6" s="1"/>
  <c r="V105" i="8"/>
  <c r="B29" i="5"/>
  <c r="V28" i="6" s="1"/>
  <c r="V108" i="8"/>
  <c r="B31" i="5"/>
  <c r="V30" i="6" s="1"/>
  <c r="V99" i="8"/>
  <c r="B37" i="5"/>
  <c r="V36" i="6" s="1"/>
  <c r="V83" i="8"/>
  <c r="B39" i="5"/>
  <c r="V38" i="6" s="1"/>
  <c r="V103" i="8"/>
  <c r="B41" i="5"/>
  <c r="V40" i="6" s="1"/>
  <c r="V106" i="8"/>
  <c r="B48" i="5"/>
  <c r="V47" i="6" s="1"/>
  <c r="V84" i="8"/>
  <c r="B54" i="5"/>
  <c r="V53" i="6" s="1"/>
  <c r="V76" i="8"/>
  <c r="B56" i="5"/>
  <c r="V55" i="6" s="1"/>
  <c r="V87" i="8"/>
  <c r="B58" i="5"/>
  <c r="V57" i="6" s="1"/>
  <c r="V49" i="8"/>
  <c r="B66" i="5"/>
  <c r="V65" i="6" s="1"/>
  <c r="V56" i="8"/>
  <c r="B68" i="5"/>
  <c r="V67" i="6" s="1"/>
  <c r="V69" i="8"/>
  <c r="B72" i="5"/>
  <c r="V71" i="6" s="1"/>
  <c r="V95" i="8"/>
  <c r="B75" i="5"/>
  <c r="V74" i="6" s="1"/>
  <c r="V67" i="8"/>
  <c r="B85" i="5"/>
  <c r="V84" i="6" s="1"/>
  <c r="V66" i="8"/>
  <c r="B96" i="5"/>
  <c r="V95" i="6" s="1"/>
  <c r="V25" i="8"/>
  <c r="B90" i="5"/>
  <c r="V89" i="6" s="1"/>
  <c r="V40" i="8"/>
  <c r="B92" i="5"/>
  <c r="V91" i="6" s="1"/>
  <c r="V22" i="8"/>
  <c r="B97" i="5"/>
  <c r="V96" i="6" s="1"/>
  <c r="V78" i="8"/>
  <c r="B105" i="5"/>
  <c r="V104" i="6" s="1"/>
  <c r="V44" i="8"/>
  <c r="B109" i="5"/>
  <c r="V108" i="6" s="1"/>
  <c r="V24" i="8"/>
  <c r="B113" i="5"/>
  <c r="V112" i="6" s="1"/>
  <c r="V33" i="8"/>
  <c r="B115" i="5"/>
  <c r="V114" i="6" s="1"/>
  <c r="V27" i="8"/>
  <c r="B121" i="5"/>
  <c r="V120" i="6" s="1"/>
  <c r="V16" i="8"/>
  <c r="B125" i="5"/>
  <c r="V124" i="6" s="1"/>
  <c r="V23" i="8"/>
  <c r="B129" i="5"/>
  <c r="V128" i="6" s="1"/>
  <c r="V15" i="8"/>
  <c r="B33" i="5"/>
  <c r="V32" i="6" s="1"/>
  <c r="B27" i="5"/>
  <c r="V26" i="6" s="1"/>
  <c r="B43" i="5"/>
  <c r="V42" i="6" s="1"/>
  <c r="B46" i="5"/>
  <c r="V45" i="6" s="1"/>
  <c r="B83" i="5"/>
  <c r="V82" i="6" s="1"/>
  <c r="B117" i="5"/>
  <c r="V116" i="6" s="1"/>
  <c r="B25" i="5"/>
  <c r="V24" i="6" s="1"/>
  <c r="B50" i="5"/>
  <c r="V49" i="6" s="1"/>
  <c r="B88" i="5"/>
  <c r="V87" i="6" s="1"/>
  <c r="B123" i="5"/>
  <c r="V122" i="6" s="1"/>
  <c r="B137" i="5"/>
  <c r="V136" i="6" s="1"/>
  <c r="B81" i="5"/>
  <c r="V80" i="6" s="1"/>
  <c r="B94" i="5"/>
  <c r="V93" i="6" s="1"/>
  <c r="B127" i="5"/>
  <c r="V126" i="6" s="1"/>
  <c r="B23" i="5"/>
  <c r="V22" i="6" s="1"/>
  <c r="B79" i="5"/>
  <c r="V78" i="6" s="1"/>
  <c r="B119" i="5"/>
  <c r="V118" i="6" s="1"/>
  <c r="B100" i="5"/>
  <c r="V99" i="6" s="1"/>
  <c r="V86" i="8"/>
  <c r="B64" i="5"/>
  <c r="V63" i="6" s="1"/>
  <c r="V36" i="8"/>
  <c r="B76" i="5"/>
  <c r="V75" i="6" s="1"/>
  <c r="V32" i="8"/>
  <c r="B5" i="5"/>
  <c r="V4" i="6" s="1"/>
  <c r="V135" i="8"/>
  <c r="B6" i="5"/>
  <c r="V5" i="6" s="1"/>
  <c r="V121" i="8"/>
  <c r="B8" i="5"/>
  <c r="V7" i="6" s="1"/>
  <c r="V136" i="8"/>
  <c r="B10" i="5"/>
  <c r="V9" i="6" s="1"/>
  <c r="V127" i="8"/>
  <c r="B12" i="5"/>
  <c r="V11" i="6" s="1"/>
  <c r="V131" i="8"/>
  <c r="B14" i="5"/>
  <c r="V13" i="6" s="1"/>
  <c r="V129" i="8"/>
  <c r="B16" i="5"/>
  <c r="V15" i="6" s="1"/>
  <c r="V113" i="8"/>
  <c r="B18" i="5"/>
  <c r="V17" i="6" s="1"/>
  <c r="V128" i="8"/>
  <c r="B20" i="5"/>
  <c r="V19" i="6" s="1"/>
  <c r="V119" i="8"/>
  <c r="B22" i="5"/>
  <c r="V21" i="6" s="1"/>
  <c r="V115" i="8"/>
  <c r="B24" i="5"/>
  <c r="V23" i="6" s="1"/>
  <c r="V117" i="8"/>
  <c r="B26" i="5"/>
  <c r="V25" i="6" s="1"/>
  <c r="V118" i="8"/>
  <c r="B28" i="5"/>
  <c r="V27" i="6" s="1"/>
  <c r="V96" i="8"/>
  <c r="B30" i="5"/>
  <c r="V29" i="6" s="1"/>
  <c r="V100" i="8"/>
  <c r="B32" i="5"/>
  <c r="V31" i="6" s="1"/>
  <c r="V111" i="8"/>
  <c r="B34" i="5"/>
  <c r="V33" i="6" s="1"/>
  <c r="V124" i="8"/>
  <c r="B36" i="5"/>
  <c r="V35" i="6" s="1"/>
  <c r="V107" i="8"/>
  <c r="B38" i="5"/>
  <c r="V37" i="6" s="1"/>
  <c r="V94" i="8"/>
  <c r="B40" i="5"/>
  <c r="V39" i="6" s="1"/>
  <c r="V110" i="8"/>
  <c r="B42" i="5"/>
  <c r="V41" i="6" s="1"/>
  <c r="V109" i="8"/>
  <c r="B44" i="5"/>
  <c r="V43" i="6" s="1"/>
  <c r="V101" i="8"/>
  <c r="B47" i="5"/>
  <c r="V46" i="6" s="1"/>
  <c r="V102" i="8"/>
  <c r="B49" i="5"/>
  <c r="V48" i="6" s="1"/>
  <c r="V90" i="8"/>
  <c r="B51" i="5"/>
  <c r="V50" i="6" s="1"/>
  <c r="V71" i="8"/>
  <c r="B53" i="5"/>
  <c r="V52" i="6" s="1"/>
  <c r="V73" i="8"/>
  <c r="B55" i="5"/>
  <c r="V54" i="6" s="1"/>
  <c r="V89" i="8"/>
  <c r="B59" i="5"/>
  <c r="V58" i="6" s="1"/>
  <c r="V97" i="8"/>
  <c r="B62" i="5"/>
  <c r="V61" i="6" s="1"/>
  <c r="V92" i="8"/>
  <c r="B67" i="5"/>
  <c r="V66" i="6" s="1"/>
  <c r="V50" i="8"/>
  <c r="B69" i="5"/>
  <c r="V68" i="6" s="1"/>
  <c r="V98" i="8"/>
  <c r="B71" i="5"/>
  <c r="V70" i="6" s="1"/>
  <c r="V88" i="8"/>
  <c r="B61" i="5"/>
  <c r="V60" i="6" s="1"/>
  <c r="V46" i="8"/>
  <c r="B78" i="5"/>
  <c r="V77" i="6" s="1"/>
  <c r="V68" i="8"/>
  <c r="B80" i="5"/>
  <c r="V79" i="6" s="1"/>
  <c r="V57" i="8"/>
  <c r="B82" i="5"/>
  <c r="V81" i="6" s="1"/>
  <c r="V61" i="8"/>
  <c r="B84" i="5"/>
  <c r="V83" i="6" s="1"/>
  <c r="V79" i="8"/>
  <c r="B86" i="5"/>
  <c r="V85" i="6" s="1"/>
  <c r="V42" i="8"/>
  <c r="B87" i="5"/>
  <c r="V86" i="6" s="1"/>
  <c r="V48" i="8"/>
  <c r="B89" i="5"/>
  <c r="V88" i="6" s="1"/>
  <c r="V37" i="8"/>
  <c r="B91" i="5"/>
  <c r="V90" i="6" s="1"/>
  <c r="V35" i="8"/>
  <c r="B93" i="5"/>
  <c r="V92" i="6" s="1"/>
  <c r="V31" i="8"/>
  <c r="B95" i="5"/>
  <c r="V94" i="6" s="1"/>
  <c r="V38" i="8"/>
  <c r="B104" i="5"/>
  <c r="V103" i="6" s="1"/>
  <c r="V80" i="8"/>
  <c r="B106" i="5"/>
  <c r="V105" i="6" s="1"/>
  <c r="V55" i="8"/>
  <c r="B108" i="5"/>
  <c r="V107" i="6" s="1"/>
  <c r="V53" i="8"/>
  <c r="B110" i="5"/>
  <c r="V109" i="6" s="1"/>
  <c r="V65" i="8"/>
  <c r="B112" i="5"/>
  <c r="V111" i="6" s="1"/>
  <c r="V26" i="8"/>
  <c r="B114" i="5"/>
  <c r="V113" i="6" s="1"/>
  <c r="V21" i="8"/>
  <c r="B116" i="5"/>
  <c r="V115" i="6" s="1"/>
  <c r="V58" i="8"/>
  <c r="B118" i="5"/>
  <c r="V117" i="6" s="1"/>
  <c r="V52" i="8"/>
  <c r="B120" i="5"/>
  <c r="V119" i="6" s="1"/>
  <c r="V20" i="8"/>
  <c r="B122" i="5"/>
  <c r="V121" i="6" s="1"/>
  <c r="V28" i="8"/>
  <c r="B124" i="5"/>
  <c r="V123" i="6" s="1"/>
  <c r="V11" i="8"/>
  <c r="B126" i="5"/>
  <c r="V125" i="6" s="1"/>
  <c r="V18" i="8"/>
  <c r="B128" i="5"/>
  <c r="V127" i="6" s="1"/>
  <c r="V13" i="8"/>
  <c r="B130" i="5"/>
  <c r="V129" i="6" s="1"/>
  <c r="V12" i="8"/>
  <c r="B132" i="5"/>
  <c r="V131" i="6" s="1"/>
  <c r="V7" i="8"/>
</calcChain>
</file>

<file path=xl/comments1.xml><?xml version="1.0" encoding="utf-8"?>
<comments xmlns="http://schemas.openxmlformats.org/spreadsheetml/2006/main">
  <authors>
    <author>Wäger Reto (KSFB 431)</author>
  </authors>
  <commentList>
    <comment ref="B3" authorId="0">
      <text>
        <r>
          <rPr>
            <b/>
            <sz val="8"/>
            <color indexed="81"/>
            <rFont val="Tahoma"/>
          </rPr>
          <t>Gian-Marchet:</t>
        </r>
        <r>
          <rPr>
            <sz val="8"/>
            <color indexed="81"/>
            <rFont val="Tahoma"/>
          </rPr>
          <t xml:space="preserve">
Aus den verschiedenen Werten der Felder aus den Spalten:
</t>
        </r>
        <r>
          <rPr>
            <b/>
            <sz val="8"/>
            <color indexed="81"/>
            <rFont val="Tahoma"/>
            <family val="2"/>
          </rPr>
          <t>G = Maximal zulässiger Gasdruck
F = Brennraum-Faktor
I = Gasdruck-Faktor
P = V°
J = Ladungsmasse (Pulver)
M = Geschoss-Masse
T = (G / F / I)
U = (P-Quadrat / J / 1'000)</t>
        </r>
        <r>
          <rPr>
            <sz val="8"/>
            <color indexed="81"/>
            <rFont val="Tahoma"/>
          </rPr>
          <t xml:space="preserve">
ist dann die nachfolgende Formel zusammengesetzt:
</t>
        </r>
        <r>
          <rPr>
            <b/>
            <sz val="8"/>
            <color indexed="81"/>
            <rFont val="Tahoma"/>
            <family val="2"/>
          </rPr>
          <t xml:space="preserve">Formel:
(T * U * M / 10'000 * (T / 6000))
</t>
        </r>
        <r>
          <rPr>
            <sz val="8"/>
            <color indexed="81"/>
            <rFont val="Tahoma"/>
            <family val="2"/>
          </rPr>
          <t xml:space="preserve">Patronen mit dem Effizienz-Faktor von grösser als </t>
        </r>
        <r>
          <rPr>
            <b/>
            <sz val="8"/>
            <color indexed="81"/>
            <rFont val="Tahoma"/>
            <family val="2"/>
          </rPr>
          <t>60.00 Punkte</t>
        </r>
        <r>
          <rPr>
            <sz val="8"/>
            <color indexed="81"/>
            <rFont val="Tahoma"/>
            <family val="2"/>
          </rPr>
          <t xml:space="preserve"> können als gut angesehen werden und entsprechend grün markiert.
Patronen mit dem Effizienz-Faktor </t>
        </r>
        <r>
          <rPr>
            <b/>
            <sz val="8"/>
            <color indexed="81"/>
            <rFont val="Tahoma"/>
            <family val="2"/>
          </rPr>
          <t>zwischen 40.00 und weniger als 60.00 Punkten</t>
        </r>
        <r>
          <rPr>
            <sz val="8"/>
            <color indexed="81"/>
            <rFont val="Tahoma"/>
            <family val="2"/>
          </rPr>
          <t xml:space="preserve"> können als durchschnittlich angesehen werden.
Patronen mit dem Effizienz-Faktor von </t>
        </r>
        <r>
          <rPr>
            <b/>
            <sz val="8"/>
            <color indexed="81"/>
            <rFont val="Tahoma"/>
            <family val="2"/>
          </rPr>
          <t>weniger als 40.00 Punkten</t>
        </r>
        <r>
          <rPr>
            <sz val="8"/>
            <color indexed="81"/>
            <rFont val="Tahoma"/>
            <family val="2"/>
          </rPr>
          <t xml:space="preserve"> müssen als ineffektiv angesehen werden.
</t>
        </r>
        <r>
          <rPr>
            <sz val="4"/>
            <color indexed="81"/>
            <rFont val="Tahoma"/>
            <family val="2"/>
          </rPr>
          <t>Copyright© by
Gian-Marchet® 2008
Alle Rechte vorbehalten
All Rights reserved</t>
        </r>
      </text>
    </comment>
    <comment ref="D3" authorId="0">
      <text>
        <r>
          <rPr>
            <b/>
            <sz val="8"/>
            <color indexed="81"/>
            <rFont val="Tahoma"/>
          </rPr>
          <t xml:space="preserve">Gian-Marchet:
</t>
        </r>
        <r>
          <rPr>
            <sz val="8"/>
            <color indexed="81"/>
            <rFont val="Tahoma"/>
            <family val="2"/>
          </rPr>
          <t>Das Hülsenvolumen randvoll in cm3.
Diese Werte sind entweder von QuickLoad übernommen oder bei gewissen Patronen tatsächlich ausgelitert.</t>
        </r>
      </text>
    </comment>
    <comment ref="E3" authorId="0">
      <text>
        <r>
          <rPr>
            <b/>
            <sz val="8"/>
            <color indexed="81"/>
            <rFont val="Tahoma"/>
          </rPr>
          <t xml:space="preserve">Gian-Marchet:
</t>
        </r>
        <r>
          <rPr>
            <sz val="8"/>
            <color indexed="81"/>
            <rFont val="Tahoma"/>
            <family val="2"/>
          </rPr>
          <t>Der Brennraum Effektiv in cm3. Hier wurde die Geschoss-Setztiefe berücksichtigt.</t>
        </r>
      </text>
    </comment>
    <comment ref="F3" authorId="0">
      <text>
        <r>
          <rPr>
            <b/>
            <sz val="8"/>
            <color indexed="81"/>
            <rFont val="Tahoma"/>
          </rPr>
          <t xml:space="preserve">Gian-Marchet:
</t>
        </r>
        <r>
          <rPr>
            <sz val="8"/>
            <color indexed="81"/>
            <rFont val="Tahoma"/>
            <family val="2"/>
          </rPr>
          <t xml:space="preserve">Der Brennraum Faktor: Dieser Faktor wird berücksichtigt im Effektivitäts-Faktor.
</t>
        </r>
        <r>
          <rPr>
            <b/>
            <sz val="8"/>
            <color indexed="81"/>
            <rFont val="Tahoma"/>
            <family val="2"/>
          </rPr>
          <t xml:space="preserve">Formel:
(Brennraum Effektiv / 
 Hülsenvolumen randvoll)
</t>
        </r>
      </text>
    </comment>
    <comment ref="G3" authorId="0">
      <text>
        <r>
          <rPr>
            <b/>
            <sz val="8"/>
            <color indexed="81"/>
            <rFont val="Tahoma"/>
          </rPr>
          <t xml:space="preserve">Gian-Marchet:
</t>
        </r>
        <r>
          <rPr>
            <sz val="8"/>
            <color indexed="81"/>
            <rFont val="Tahoma"/>
            <family val="2"/>
          </rPr>
          <t>Der maximal zulässige Gasdruck in bar gemäss CIP.</t>
        </r>
      </text>
    </comment>
    <comment ref="H3" authorId="0">
      <text>
        <r>
          <rPr>
            <b/>
            <sz val="8"/>
            <color indexed="81"/>
            <rFont val="Tahoma"/>
          </rPr>
          <t xml:space="preserve">Gian-Marchet:
</t>
        </r>
        <r>
          <rPr>
            <sz val="8"/>
            <color indexed="81"/>
            <rFont val="Tahoma"/>
            <family val="2"/>
          </rPr>
          <t>Der effektiv gemessene Gasdruck in bar.</t>
        </r>
      </text>
    </comment>
    <comment ref="I3" authorId="0">
      <text>
        <r>
          <rPr>
            <b/>
            <sz val="8"/>
            <color indexed="81"/>
            <rFont val="Tahoma"/>
          </rPr>
          <t xml:space="preserve">Gian-Marchet:
</t>
        </r>
        <r>
          <rPr>
            <sz val="8"/>
            <color indexed="81"/>
            <rFont val="Tahoma"/>
            <family val="2"/>
          </rPr>
          <t xml:space="preserve">Der Gasdruck-Faktor. Dieser Faktor wird im Effektivitäts-Faktor berücksichtigt.
</t>
        </r>
        <r>
          <rPr>
            <b/>
            <sz val="8"/>
            <color indexed="81"/>
            <rFont val="Tahoma"/>
            <family val="2"/>
          </rPr>
          <t xml:space="preserve">Formel:
(Effektiver Gasdruck / 
 Maximal zulässiger Gasdruck CIP)
</t>
        </r>
        <r>
          <rPr>
            <sz val="8"/>
            <color indexed="81"/>
            <rFont val="Tahoma"/>
            <family val="2"/>
          </rPr>
          <t>Begründung:
Je tiefer dieser Faktor ist, umso weniger wird die Büchse, das System und der Schütze belastet.</t>
        </r>
      </text>
    </comment>
    <comment ref="J3" authorId="0">
      <text>
        <r>
          <rPr>
            <b/>
            <sz val="8"/>
            <color indexed="81"/>
            <rFont val="Tahoma"/>
          </rPr>
          <t xml:space="preserve">Gian-Marchet:
</t>
        </r>
        <r>
          <rPr>
            <sz val="8"/>
            <color indexed="81"/>
            <rFont val="Tahoma"/>
            <family val="2"/>
          </rPr>
          <t>Die Menge Treibladungs-Pulver in Grains, welche benötigt werden, das Geschoss zu beschleunigen.</t>
        </r>
      </text>
    </comment>
    <comment ref="K3" authorId="0">
      <text>
        <r>
          <rPr>
            <b/>
            <sz val="8"/>
            <color indexed="81"/>
            <rFont val="Tahoma"/>
          </rPr>
          <t xml:space="preserve">Gian-Marchet:
</t>
        </r>
        <r>
          <rPr>
            <sz val="8"/>
            <color indexed="81"/>
            <rFont val="Tahoma"/>
            <family val="2"/>
          </rPr>
          <t xml:space="preserve">Die Pulversorte (Treibladungs-Mittel) hat einen wesentlichen Einfluss auf den Effizienz-Faktor. Wenn mit wenig Pulver eine hohe Leistung erzeugt, so hat es einen positiveren Einfluss, immer mit der Berücksichtigung, dass der Gasdruck innerhalb der CIP-Spezifikationen bleibt.
Diese hier dokumentierten Laborierungen entsprechen den CIP-Spezifikationen. </t>
        </r>
        <r>
          <rPr>
            <sz val="8"/>
            <color indexed="81"/>
            <rFont val="Tahoma"/>
          </rPr>
          <t xml:space="preserve">
</t>
        </r>
      </text>
    </comment>
    <comment ref="L3" authorId="0">
      <text>
        <r>
          <rPr>
            <b/>
            <sz val="8"/>
            <color indexed="81"/>
            <rFont val="Tahoma"/>
          </rPr>
          <t xml:space="preserve">Gian-Marchet:
</t>
        </r>
        <r>
          <rPr>
            <sz val="8"/>
            <color indexed="81"/>
            <rFont val="Tahoma"/>
            <family val="2"/>
          </rPr>
          <t>Die Geschoss-Masse in Gramm.</t>
        </r>
      </text>
    </comment>
    <comment ref="M3" authorId="0">
      <text>
        <r>
          <rPr>
            <b/>
            <sz val="8"/>
            <color indexed="81"/>
            <rFont val="Tahoma"/>
          </rPr>
          <t xml:space="preserve">Gian-Marchet:
</t>
        </r>
        <r>
          <rPr>
            <sz val="8"/>
            <color indexed="81"/>
            <rFont val="Tahoma"/>
            <family val="2"/>
          </rPr>
          <t>Die Geschoss-Masse in grains, für unsere amerikanischen Freunde des Wiederladens...</t>
        </r>
      </text>
    </comment>
    <comment ref="N3" authorId="0">
      <text>
        <r>
          <rPr>
            <b/>
            <sz val="8"/>
            <color indexed="81"/>
            <rFont val="Tahoma"/>
          </rPr>
          <t xml:space="preserve">Gian-Marchet:
</t>
        </r>
        <r>
          <rPr>
            <sz val="8"/>
            <color indexed="81"/>
            <rFont val="Tahoma"/>
            <family val="2"/>
          </rPr>
          <t>Das Kaliber in Zoll.</t>
        </r>
      </text>
    </comment>
    <comment ref="O3" authorId="0">
      <text>
        <r>
          <rPr>
            <b/>
            <sz val="8"/>
            <color indexed="81"/>
            <rFont val="Tahoma"/>
          </rPr>
          <t>Gian-Marchet:
Der Ballistische Koeffizient (BC).</t>
        </r>
      </text>
    </comment>
    <comment ref="P3" authorId="0">
      <text>
        <r>
          <rPr>
            <b/>
            <sz val="8"/>
            <color indexed="81"/>
            <rFont val="Tahoma"/>
          </rPr>
          <t xml:space="preserve">Gian-Marchet:
</t>
        </r>
        <r>
          <rPr>
            <sz val="8"/>
            <color indexed="81"/>
            <rFont val="Tahoma"/>
            <family val="2"/>
          </rPr>
          <t>V° die gemessene Geschoss-Geschwindigkeit an der Laufmündung.</t>
        </r>
      </text>
    </comment>
    <comment ref="Q3" authorId="0">
      <text>
        <r>
          <rPr>
            <b/>
            <sz val="8"/>
            <color indexed="81"/>
            <rFont val="Tahoma"/>
          </rPr>
          <t xml:space="preserve">Gian-Marchet:
</t>
        </r>
        <r>
          <rPr>
            <sz val="8"/>
            <color indexed="81"/>
            <rFont val="Tahoma"/>
            <family val="2"/>
          </rPr>
          <t>V200 die gemessene Geschoss-Geschwindigkeit auf 200 Meter Distanz.</t>
        </r>
      </text>
    </comment>
    <comment ref="R3" authorId="0">
      <text>
        <r>
          <rPr>
            <b/>
            <sz val="8"/>
            <color indexed="81"/>
            <rFont val="Tahoma"/>
          </rPr>
          <t xml:space="preserve">Gian-Marchet:
</t>
        </r>
        <r>
          <rPr>
            <sz val="8"/>
            <color indexed="81"/>
            <rFont val="Tahoma"/>
            <family val="2"/>
          </rPr>
          <t>Die Energie in Joules gemessen an der Laufmündung.</t>
        </r>
      </text>
    </comment>
    <comment ref="S3" authorId="0">
      <text>
        <r>
          <rPr>
            <b/>
            <sz val="8"/>
            <color indexed="81"/>
            <rFont val="Tahoma"/>
          </rPr>
          <t xml:space="preserve">Gian-Marchet:
</t>
        </r>
        <r>
          <rPr>
            <sz val="8"/>
            <color indexed="81"/>
            <rFont val="Tahoma"/>
            <family val="2"/>
          </rPr>
          <t>Die Energie in Joules gemessen auf 200 Meter Distanz.</t>
        </r>
      </text>
    </comment>
    <comment ref="T3" authorId="0">
      <text>
        <r>
          <rPr>
            <b/>
            <sz val="8"/>
            <color indexed="81"/>
            <rFont val="Tahoma"/>
          </rPr>
          <t xml:space="preserve">Gian-Marchet:
</t>
        </r>
        <r>
          <rPr>
            <sz val="8"/>
            <color indexed="81"/>
            <rFont val="Tahoma"/>
            <family val="2"/>
          </rPr>
          <t>Dieser Wert wird mit den Werten "</t>
        </r>
        <r>
          <rPr>
            <b/>
            <sz val="8"/>
            <color indexed="81"/>
            <rFont val="Tahoma"/>
            <family val="2"/>
          </rPr>
          <t>Brennraum-Faktor</t>
        </r>
        <r>
          <rPr>
            <sz val="8"/>
            <color indexed="81"/>
            <rFont val="Tahoma"/>
            <family val="2"/>
          </rPr>
          <t>" und "</t>
        </r>
        <r>
          <rPr>
            <b/>
            <sz val="8"/>
            <color indexed="81"/>
            <rFont val="Tahoma"/>
            <family val="2"/>
          </rPr>
          <t>Gasdruck-Faktor</t>
        </r>
        <r>
          <rPr>
            <sz val="8"/>
            <color indexed="81"/>
            <rFont val="Tahoma"/>
            <family val="2"/>
          </rPr>
          <t xml:space="preserve">" kalkuliert. Ziel ist es, den Brennraum so effektiv wie möglich zu nutzen, mit Berücksichtigung des Gasdruckes, welche das Geschoss verursacht. Damit ein Vergleich innerhalb der gleichen Kalibergruppe gemacht werden kann, ist es besonders wichtig, das gleiche Geschoss zu verwenden.
</t>
        </r>
        <r>
          <rPr>
            <b/>
            <sz val="8"/>
            <color indexed="81"/>
            <rFont val="Tahoma"/>
            <family val="2"/>
          </rPr>
          <t xml:space="preserve">Formel:
(Maximal zulässiger Gasdruck /
 Brennraum-Faktor / 
 Gasdruck-Faktor)
</t>
        </r>
      </text>
    </comment>
    <comment ref="U3" authorId="0">
      <text>
        <r>
          <rPr>
            <b/>
            <sz val="8"/>
            <color indexed="81"/>
            <rFont val="Tahoma"/>
          </rPr>
          <t xml:space="preserve">Gian-Marchet:
</t>
        </r>
        <r>
          <rPr>
            <sz val="8"/>
            <color indexed="81"/>
            <rFont val="Tahoma"/>
            <family val="2"/>
          </rPr>
          <t>Dieser Wert wird mit den Werten "</t>
        </r>
        <r>
          <rPr>
            <b/>
            <sz val="8"/>
            <color indexed="81"/>
            <rFont val="Tahoma"/>
            <family val="2"/>
          </rPr>
          <t>V° / Ladungsmasse</t>
        </r>
        <r>
          <rPr>
            <sz val="8"/>
            <color indexed="81"/>
            <rFont val="Tahoma"/>
            <family val="2"/>
          </rPr>
          <t xml:space="preserve">" kalkuliert. Dabei soll mit möglichst wenig Pulvermenge eine möglichst hohe Mündungs-Geschwindigkeit des Geschosses erziehlt werden. Die Lauflänge entspricht den Längen des Beschussamtes Ulm.
</t>
        </r>
        <r>
          <rPr>
            <b/>
            <sz val="8"/>
            <color indexed="81"/>
            <rFont val="Tahoma"/>
            <family val="2"/>
          </rPr>
          <t>Formel:
(V° * V° / Ladungsmasse / 1000)</t>
        </r>
      </text>
    </comment>
    <comment ref="V3" authorId="0">
      <text>
        <r>
          <rPr>
            <b/>
            <sz val="8"/>
            <color indexed="81"/>
            <rFont val="Tahoma"/>
          </rPr>
          <t xml:space="preserve">Gian-Marchet:
</t>
        </r>
        <r>
          <rPr>
            <sz val="8"/>
            <color indexed="81"/>
            <rFont val="Tahoma"/>
            <family val="2"/>
          </rPr>
          <t>Die Lauflänge in Milimeter gemäss Angaben des Beschussamtes Ulm.</t>
        </r>
      </text>
    </comment>
  </commentList>
</comments>
</file>

<file path=xl/sharedStrings.xml><?xml version="1.0" encoding="utf-8"?>
<sst xmlns="http://schemas.openxmlformats.org/spreadsheetml/2006/main" count="312" uniqueCount="119">
  <si>
    <t>Hülsenvolumen randvoll</t>
  </si>
  <si>
    <t>Brennraum Effektiv</t>
  </si>
  <si>
    <t>V°</t>
  </si>
  <si>
    <t>V200</t>
  </si>
  <si>
    <t>E°</t>
  </si>
  <si>
    <t>E200</t>
  </si>
  <si>
    <t>Ladungsmasse</t>
  </si>
  <si>
    <t>Effektiver Gasdruck</t>
  </si>
  <si>
    <t>Brennraum Faktor</t>
  </si>
  <si>
    <t>Gasdruck Faktor</t>
  </si>
  <si>
    <t>Patrone</t>
  </si>
  <si>
    <t>8x57IS</t>
  </si>
  <si>
    <t>8mm Remington Magnum</t>
  </si>
  <si>
    <t>8x68S</t>
  </si>
  <si>
    <t>8x64S</t>
  </si>
  <si>
    <t>8x57IRS</t>
  </si>
  <si>
    <t>8x75RS</t>
  </si>
  <si>
    <t>7mm STW</t>
  </si>
  <si>
    <t>7x66 SE von Hofe</t>
  </si>
  <si>
    <t>7mm Weatherby Magnum</t>
  </si>
  <si>
    <t>7mm WSM</t>
  </si>
  <si>
    <t>7x64</t>
  </si>
  <si>
    <t>7x65R</t>
  </si>
  <si>
    <t>7mm Remington Magnum</t>
  </si>
  <si>
    <t>.284 Winchester</t>
  </si>
  <si>
    <t>7mm-08</t>
  </si>
  <si>
    <t>7x57</t>
  </si>
  <si>
    <t>10.3x60R</t>
  </si>
  <si>
    <t>7,82 Warbird</t>
  </si>
  <si>
    <t>.300 Weatherby Magnum</t>
  </si>
  <si>
    <t>.300 Winchester Magnum</t>
  </si>
  <si>
    <t>.300 WSM</t>
  </si>
  <si>
    <t>.30 R Blaser</t>
  </si>
  <si>
    <t>.30-06 Springfield</t>
  </si>
  <si>
    <t>.308 Winchester</t>
  </si>
  <si>
    <t>7,5x55</t>
  </si>
  <si>
    <t>.416 Remington Magnum</t>
  </si>
  <si>
    <t>6,5x68</t>
  </si>
  <si>
    <t>6,5x68R</t>
  </si>
  <si>
    <t>6,5x65 RWS</t>
  </si>
  <si>
    <t>6,5-284Norma</t>
  </si>
  <si>
    <t>6,5x64 Brenneke</t>
  </si>
  <si>
    <t>6,5x55 SE</t>
  </si>
  <si>
    <t>6,5x57R</t>
  </si>
  <si>
    <t>6,5x57</t>
  </si>
  <si>
    <t>.260 Remington</t>
  </si>
  <si>
    <t>.378 Weatherby Magnum</t>
  </si>
  <si>
    <t>.375 Remington Ultra Magnum</t>
  </si>
  <si>
    <t>.375 Holland &amp; Holland Magnum</t>
  </si>
  <si>
    <t>.375 Ruger</t>
  </si>
  <si>
    <t>.376 Steyr</t>
  </si>
  <si>
    <t>.500/416 NE</t>
  </si>
  <si>
    <t>.416 Weatherby Magnum</t>
  </si>
  <si>
    <t>.416 Rigby</t>
  </si>
  <si>
    <t>.416 Taylor</t>
  </si>
  <si>
    <t>10,57 Meteor</t>
  </si>
  <si>
    <t>10,3x74R</t>
  </si>
  <si>
    <t>9,3x62</t>
  </si>
  <si>
    <t>9,3x64</t>
  </si>
  <si>
    <t>9,3x74R</t>
  </si>
  <si>
    <t>Kaliber</t>
  </si>
  <si>
    <t>.338 Winchester Magnum</t>
  </si>
  <si>
    <t>.338 Lapua Magnum</t>
  </si>
  <si>
    <t>Rang</t>
  </si>
  <si>
    <t>.416/323 Gian-Marchet®</t>
  </si>
  <si>
    <t>10,3x72 Gian-Marchet®</t>
  </si>
  <si>
    <t>Lauflänge</t>
  </si>
  <si>
    <t>Pulver-Sorte</t>
  </si>
  <si>
    <t>R902</t>
  </si>
  <si>
    <t>IMR4350</t>
  </si>
  <si>
    <t>N550</t>
  </si>
  <si>
    <t>N135</t>
  </si>
  <si>
    <t>N160</t>
  </si>
  <si>
    <t>R905</t>
  </si>
  <si>
    <t>R901</t>
  </si>
  <si>
    <t>N133</t>
  </si>
  <si>
    <t>N130</t>
  </si>
  <si>
    <t>N140</t>
  </si>
  <si>
    <t>R907</t>
  </si>
  <si>
    <t>R903</t>
  </si>
  <si>
    <t>H335</t>
  </si>
  <si>
    <t>R904</t>
  </si>
  <si>
    <t>N150</t>
  </si>
  <si>
    <t>N540</t>
  </si>
  <si>
    <t>R910</t>
  </si>
  <si>
    <t>N120</t>
  </si>
  <si>
    <t>Okavango</t>
  </si>
  <si>
    <t>Original</t>
  </si>
  <si>
    <t>Otjiruse</t>
  </si>
  <si>
    <t>Ole</t>
  </si>
  <si>
    <t>Fontana</t>
  </si>
  <si>
    <t>Jenatsch</t>
  </si>
  <si>
    <t>Guisan</t>
  </si>
  <si>
    <t>Von Salis</t>
  </si>
  <si>
    <t>Von Planta</t>
  </si>
  <si>
    <t>Highland</t>
  </si>
  <si>
    <t>Kal.</t>
  </si>
  <si>
    <t>BC</t>
  </si>
  <si>
    <t>BC-Faktor</t>
  </si>
  <si>
    <t>Gasdruck CIP /
Brennraum Faktor /
Gasdruck Faktor</t>
  </si>
  <si>
    <t>IMR4064</t>
  </si>
  <si>
    <t>Geschoss: Gian-Marchet®</t>
  </si>
  <si>
    <t>V° *V° / Ladungsmasse / 10000</t>
  </si>
  <si>
    <t>Effizienz-Faktor</t>
  </si>
  <si>
    <t>Maximal zulässiger Gasdruck
gemäss CIP</t>
  </si>
  <si>
    <t>Copyright© by
Gian-Marchet® 2008
Alle Rechte vorbehalten
All Rights reserved</t>
  </si>
  <si>
    <t>Geschossmasse
in Gramm</t>
  </si>
  <si>
    <t>Geschossmasse
in Grains</t>
  </si>
  <si>
    <t>Masse
Gramm</t>
  </si>
  <si>
    <t>Masse
Grains</t>
  </si>
  <si>
    <t>Norma 201</t>
  </si>
  <si>
    <t>Benchmark</t>
  </si>
  <si>
    <t>H322</t>
  </si>
  <si>
    <t>IMR4895</t>
  </si>
  <si>
    <t>.270 Winchester</t>
  </si>
  <si>
    <t>Von Travers</t>
  </si>
  <si>
    <t>MRP</t>
  </si>
  <si>
    <t>Drückjagd</t>
  </si>
  <si>
    <t>9,3x62 Drückjagd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</si>
</sst>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name val="Tahoma"/>
    </font>
    <font>
      <sz val="8"/>
      <name val="Verdana"/>
      <family val="2"/>
    </font>
    <font>
      <b/>
      <sz val="8"/>
      <color indexed="81"/>
      <name val="Tahoma"/>
    </font>
    <font>
      <sz val="8"/>
      <color indexed="81"/>
      <name val="Tahoma"/>
      <family val="2"/>
    </font>
    <font>
      <b/>
      <sz val="8"/>
      <color indexed="81"/>
      <name val="Tahoma"/>
      <family val="2"/>
    </font>
    <font>
      <b/>
      <sz val="7"/>
      <name val="Verdana"/>
      <family val="2"/>
    </font>
    <font>
      <b/>
      <sz val="18"/>
      <color indexed="26"/>
      <name val="Rockwell"/>
      <family val="1"/>
    </font>
    <font>
      <sz val="8"/>
      <color indexed="81"/>
      <name val="Tahoma"/>
    </font>
    <font>
      <sz val="6"/>
      <name val="Verdana"/>
      <family val="2"/>
    </font>
    <font>
      <sz val="4"/>
      <color indexed="81"/>
      <name val="Tahoma"/>
      <family val="2"/>
    </font>
    <font>
      <sz val="8"/>
      <color indexed="51"/>
      <name val="Verdana"/>
      <family val="2"/>
    </font>
    <font>
      <sz val="8"/>
      <color indexed="10"/>
      <name val="Verdana"/>
      <family val="2"/>
    </font>
  </fonts>
  <fills count="14">
    <fill>
      <patternFill patternType="none"/>
    </fill>
    <fill>
      <patternFill patternType="gray125"/>
    </fill>
    <fill>
      <patternFill patternType="solid">
        <fgColor indexed="61"/>
        <bgColor indexed="64"/>
      </patternFill>
    </fill>
    <fill>
      <patternFill patternType="solid">
        <fgColor indexed="20"/>
        <bgColor indexed="64"/>
      </patternFill>
    </fill>
    <fill>
      <patternFill patternType="solid">
        <fgColor indexed="40"/>
        <bgColor indexed="64"/>
      </patternFill>
    </fill>
    <fill>
      <patternFill patternType="solid">
        <fgColor indexed="48"/>
        <bgColor indexed="64"/>
      </patternFill>
    </fill>
    <fill>
      <patternFill patternType="solid">
        <fgColor indexed="11"/>
        <bgColor indexed="64"/>
      </patternFill>
    </fill>
    <fill>
      <patternFill patternType="solid">
        <fgColor indexed="14"/>
        <bgColor indexed="64"/>
      </patternFill>
    </fill>
    <fill>
      <patternFill patternType="solid">
        <fgColor indexed="54"/>
        <bgColor indexed="64"/>
      </patternFill>
    </fill>
    <fill>
      <patternFill patternType="solid">
        <fgColor indexed="12"/>
        <bgColor indexed="64"/>
      </patternFill>
    </fill>
    <fill>
      <patternFill patternType="solid">
        <fgColor indexed="13"/>
        <bgColor indexed="64"/>
      </patternFill>
    </fill>
    <fill>
      <patternFill patternType="solid">
        <fgColor indexed="21"/>
        <bgColor indexed="64"/>
      </patternFill>
    </fill>
    <fill>
      <patternFill patternType="solid">
        <fgColor indexed="53"/>
        <bgColor indexed="64"/>
      </patternFill>
    </fill>
    <fill>
      <patternFill patternType="solid">
        <fgColor indexed="1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applyFont="0"/>
  </cellStyleXfs>
  <cellXfs count="116">
    <xf numFmtId="0" fontId="0" fillId="0" borderId="0" xfId="0"/>
    <xf numFmtId="0" fontId="1" fillId="0" borderId="0" xfId="0" applyFont="1" applyFill="1"/>
    <xf numFmtId="0" fontId="1" fillId="0" borderId="0" xfId="0" applyFont="1" applyFill="1" applyAlignment="1">
      <alignment horizontal="center"/>
    </xf>
    <xf numFmtId="165" fontId="1" fillId="2" borderId="1" xfId="0" applyNumberFormat="1" applyFont="1" applyFill="1" applyBorder="1" applyAlignment="1">
      <alignment horizontal="center"/>
    </xf>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165" fontId="1" fillId="3" borderId="1" xfId="0" applyNumberFormat="1" applyFont="1" applyFill="1" applyBorder="1" applyAlignment="1">
      <alignment horizontal="center"/>
    </xf>
    <xf numFmtId="0" fontId="1" fillId="3" borderId="1" xfId="0" applyFont="1" applyFill="1" applyBorder="1" applyAlignment="1">
      <alignment horizontal="center"/>
    </xf>
    <xf numFmtId="2" fontId="1" fillId="3" borderId="1" xfId="0" applyNumberFormat="1" applyFont="1" applyFill="1" applyBorder="1" applyAlignment="1">
      <alignment horizontal="center"/>
    </xf>
    <xf numFmtId="165" fontId="1" fillId="4" borderId="1" xfId="0" applyNumberFormat="1" applyFont="1" applyFill="1" applyBorder="1" applyAlignment="1">
      <alignment horizontal="center"/>
    </xf>
    <xf numFmtId="0" fontId="1" fillId="4" borderId="1" xfId="0" applyFont="1" applyFill="1" applyBorder="1" applyAlignment="1">
      <alignment horizontal="center"/>
    </xf>
    <xf numFmtId="2" fontId="1" fillId="4" borderId="1" xfId="0" applyNumberFormat="1" applyFont="1" applyFill="1" applyBorder="1" applyAlignment="1">
      <alignment horizontal="center"/>
    </xf>
    <xf numFmtId="165" fontId="1" fillId="5" borderId="1" xfId="0" applyNumberFormat="1" applyFont="1" applyFill="1" applyBorder="1" applyAlignment="1">
      <alignment horizontal="center"/>
    </xf>
    <xf numFmtId="0" fontId="1" fillId="5" borderId="1" xfId="0" applyFont="1" applyFill="1" applyBorder="1" applyAlignment="1">
      <alignment horizontal="center"/>
    </xf>
    <xf numFmtId="2" fontId="1" fillId="5" borderId="1" xfId="0" applyNumberFormat="1" applyFont="1" applyFill="1" applyBorder="1" applyAlignment="1">
      <alignment horizontal="center"/>
    </xf>
    <xf numFmtId="0" fontId="1" fillId="6" borderId="1" xfId="0" applyFont="1" applyFill="1" applyBorder="1" applyAlignment="1">
      <alignment horizontal="center"/>
    </xf>
    <xf numFmtId="165" fontId="1" fillId="6" borderId="1" xfId="0" applyNumberFormat="1" applyFont="1" applyFill="1" applyBorder="1" applyAlignment="1">
      <alignment horizontal="center"/>
    </xf>
    <xf numFmtId="2" fontId="1" fillId="6" borderId="1" xfId="0" applyNumberFormat="1" applyFont="1" applyFill="1" applyBorder="1" applyAlignment="1">
      <alignment horizontal="center"/>
    </xf>
    <xf numFmtId="165" fontId="1" fillId="7" borderId="1" xfId="0" applyNumberFormat="1" applyFont="1" applyFill="1" applyBorder="1" applyAlignment="1">
      <alignment horizontal="center"/>
    </xf>
    <xf numFmtId="0" fontId="1" fillId="7" borderId="1" xfId="0" applyFont="1" applyFill="1" applyBorder="1" applyAlignment="1">
      <alignment horizontal="center"/>
    </xf>
    <xf numFmtId="2" fontId="1" fillId="7" borderId="1" xfId="0" applyNumberFormat="1" applyFont="1" applyFill="1" applyBorder="1" applyAlignment="1">
      <alignment horizontal="center"/>
    </xf>
    <xf numFmtId="165" fontId="1" fillId="8" borderId="1" xfId="0" applyNumberFormat="1" applyFont="1" applyFill="1" applyBorder="1" applyAlignment="1">
      <alignment horizontal="center"/>
    </xf>
    <xf numFmtId="0" fontId="1" fillId="8" borderId="1" xfId="0" applyFont="1" applyFill="1" applyBorder="1" applyAlignment="1">
      <alignment horizontal="center"/>
    </xf>
    <xf numFmtId="2" fontId="1" fillId="8" borderId="1" xfId="0" applyNumberFormat="1" applyFont="1" applyFill="1" applyBorder="1" applyAlignment="1">
      <alignment horizontal="center"/>
    </xf>
    <xf numFmtId="165" fontId="1" fillId="9" borderId="1" xfId="0" applyNumberFormat="1" applyFont="1" applyFill="1" applyBorder="1" applyAlignment="1">
      <alignment horizontal="center"/>
    </xf>
    <xf numFmtId="0" fontId="1" fillId="9" borderId="1" xfId="0" applyFont="1" applyFill="1" applyBorder="1" applyAlignment="1">
      <alignment horizontal="center"/>
    </xf>
    <xf numFmtId="2" fontId="1" fillId="9" borderId="1" xfId="0" applyNumberFormat="1" applyFont="1" applyFill="1" applyBorder="1" applyAlignment="1">
      <alignment horizontal="center"/>
    </xf>
    <xf numFmtId="165" fontId="1" fillId="10" borderId="1" xfId="0" applyNumberFormat="1" applyFont="1" applyFill="1" applyBorder="1" applyAlignment="1">
      <alignment horizontal="center"/>
    </xf>
    <xf numFmtId="0" fontId="1" fillId="10" borderId="1" xfId="0" applyFont="1" applyFill="1" applyBorder="1" applyAlignment="1">
      <alignment horizontal="center"/>
    </xf>
    <xf numFmtId="2" fontId="1" fillId="10" borderId="1" xfId="0" applyNumberFormat="1" applyFont="1" applyFill="1" applyBorder="1" applyAlignment="1">
      <alignment horizontal="center"/>
    </xf>
    <xf numFmtId="0" fontId="5" fillId="0" borderId="0" xfId="0" applyFont="1" applyFill="1" applyAlignment="1">
      <alignment vertical="top"/>
    </xf>
    <xf numFmtId="0" fontId="5" fillId="0" borderId="2" xfId="0" applyFont="1" applyFill="1" applyBorder="1"/>
    <xf numFmtId="0" fontId="5" fillId="0" borderId="3" xfId="0" applyFont="1" applyFill="1" applyBorder="1" applyAlignment="1">
      <alignment horizontal="center"/>
    </xf>
    <xf numFmtId="0" fontId="5" fillId="0" borderId="4" xfId="0" applyFont="1" applyFill="1" applyBorder="1" applyAlignment="1">
      <alignment horizontal="center"/>
    </xf>
    <xf numFmtId="0" fontId="1" fillId="2" borderId="1" xfId="0" applyFont="1" applyFill="1" applyBorder="1"/>
    <xf numFmtId="2" fontId="1" fillId="0" borderId="0" xfId="0" applyNumberFormat="1" applyFont="1" applyFill="1" applyAlignment="1">
      <alignment horizontal="center"/>
    </xf>
    <xf numFmtId="2" fontId="1" fillId="2" borderId="5" xfId="0" applyNumberFormat="1"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1" fillId="0" borderId="0" xfId="0" applyFont="1" applyFill="1" applyBorder="1"/>
    <xf numFmtId="2" fontId="1" fillId="0" borderId="0" xfId="0" applyNumberFormat="1" applyFont="1" applyFill="1" applyBorder="1" applyAlignment="1">
      <alignment horizontal="center"/>
    </xf>
    <xf numFmtId="2" fontId="5" fillId="11" borderId="4" xfId="0" applyNumberFormat="1" applyFont="1" applyFill="1" applyBorder="1" applyAlignment="1">
      <alignment horizontal="center" vertical="top" wrapText="1"/>
    </xf>
    <xf numFmtId="0" fontId="6" fillId="0" borderId="6" xfId="0" applyFont="1" applyBorder="1"/>
    <xf numFmtId="0" fontId="1" fillId="0" borderId="7" xfId="0" applyFont="1" applyFill="1" applyBorder="1" applyAlignment="1">
      <alignment horizontal="center"/>
    </xf>
    <xf numFmtId="0" fontId="1" fillId="0" borderId="7" xfId="0" applyFont="1" applyFill="1" applyBorder="1"/>
    <xf numFmtId="2" fontId="1" fillId="0" borderId="8" xfId="0" applyNumberFormat="1" applyFont="1" applyFill="1" applyBorder="1" applyAlignment="1">
      <alignment horizontal="center"/>
    </xf>
    <xf numFmtId="165" fontId="1" fillId="2" borderId="5" xfId="0" applyNumberFormat="1" applyFont="1" applyFill="1" applyBorder="1" applyAlignment="1">
      <alignment horizontal="center"/>
    </xf>
    <xf numFmtId="2" fontId="1" fillId="2" borderId="9" xfId="0" applyNumberFormat="1" applyFont="1" applyFill="1" applyBorder="1" applyAlignment="1">
      <alignment horizontal="center"/>
    </xf>
    <xf numFmtId="0" fontId="1" fillId="12" borderId="10" xfId="0" applyFont="1" applyFill="1" applyBorder="1"/>
    <xf numFmtId="0" fontId="1" fillId="12" borderId="11" xfId="0" applyFont="1" applyFill="1" applyBorder="1" applyAlignment="1">
      <alignment horizontal="center"/>
    </xf>
    <xf numFmtId="2" fontId="1" fillId="12" borderId="11" xfId="0" applyNumberFormat="1" applyFont="1" applyFill="1" applyBorder="1" applyAlignment="1">
      <alignment horizontal="center"/>
    </xf>
    <xf numFmtId="165" fontId="1" fillId="12" borderId="11" xfId="0" applyNumberFormat="1" applyFont="1" applyFill="1" applyBorder="1" applyAlignment="1">
      <alignment horizontal="center"/>
    </xf>
    <xf numFmtId="165" fontId="1" fillId="12" borderId="12" xfId="0" applyNumberFormat="1" applyFont="1" applyFill="1" applyBorder="1" applyAlignment="1">
      <alignment horizontal="center"/>
    </xf>
    <xf numFmtId="0" fontId="1" fillId="7" borderId="13" xfId="0" applyFont="1" applyFill="1" applyBorder="1"/>
    <xf numFmtId="165" fontId="1" fillId="7" borderId="14" xfId="0" applyNumberFormat="1" applyFont="1" applyFill="1" applyBorder="1" applyAlignment="1">
      <alignment horizontal="center"/>
    </xf>
    <xf numFmtId="0" fontId="1" fillId="10" borderId="13" xfId="0" applyFont="1" applyFill="1" applyBorder="1"/>
    <xf numFmtId="165" fontId="1" fillId="10" borderId="14" xfId="0" applyNumberFormat="1" applyFont="1" applyFill="1" applyBorder="1" applyAlignment="1">
      <alignment horizontal="center"/>
    </xf>
    <xf numFmtId="0" fontId="1" fillId="6" borderId="13" xfId="0" applyFont="1" applyFill="1" applyBorder="1"/>
    <xf numFmtId="165" fontId="1" fillId="6" borderId="14" xfId="0" applyNumberFormat="1" applyFont="1" applyFill="1" applyBorder="1" applyAlignment="1">
      <alignment horizontal="center"/>
    </xf>
    <xf numFmtId="0" fontId="1" fillId="9" borderId="13" xfId="0" applyFont="1" applyFill="1" applyBorder="1"/>
    <xf numFmtId="165" fontId="1" fillId="9" borderId="14" xfId="0" applyNumberFormat="1" applyFont="1" applyFill="1" applyBorder="1" applyAlignment="1">
      <alignment horizontal="center"/>
    </xf>
    <xf numFmtId="0" fontId="1" fillId="5" borderId="13" xfId="0" applyFont="1" applyFill="1" applyBorder="1"/>
    <xf numFmtId="165" fontId="1" fillId="5" borderId="14" xfId="0" applyNumberFormat="1" applyFont="1" applyFill="1" applyBorder="1" applyAlignment="1">
      <alignment horizontal="center"/>
    </xf>
    <xf numFmtId="0" fontId="1" fillId="4" borderId="13" xfId="0" applyFont="1" applyFill="1" applyBorder="1"/>
    <xf numFmtId="165" fontId="1" fillId="4" borderId="14" xfId="0" applyNumberFormat="1" applyFont="1" applyFill="1" applyBorder="1" applyAlignment="1">
      <alignment horizontal="center"/>
    </xf>
    <xf numFmtId="0" fontId="1" fillId="8" borderId="13" xfId="0" applyFont="1" applyFill="1" applyBorder="1"/>
    <xf numFmtId="165" fontId="1" fillId="8" borderId="14" xfId="0" applyNumberFormat="1" applyFont="1" applyFill="1" applyBorder="1" applyAlignment="1">
      <alignment horizontal="center"/>
    </xf>
    <xf numFmtId="0" fontId="1" fillId="3" borderId="13" xfId="0" applyFont="1" applyFill="1" applyBorder="1"/>
    <xf numFmtId="165" fontId="1" fillId="3" borderId="14" xfId="0" applyNumberFormat="1" applyFont="1" applyFill="1" applyBorder="1" applyAlignment="1">
      <alignment horizontal="center"/>
    </xf>
    <xf numFmtId="0" fontId="1" fillId="2" borderId="15" xfId="0" applyFont="1" applyFill="1" applyBorder="1"/>
    <xf numFmtId="0" fontId="1" fillId="2" borderId="5" xfId="0" applyFont="1" applyFill="1" applyBorder="1" applyAlignment="1">
      <alignment horizontal="center"/>
    </xf>
    <xf numFmtId="165" fontId="1" fillId="2" borderId="16" xfId="0" applyNumberFormat="1" applyFont="1" applyFill="1" applyBorder="1" applyAlignment="1">
      <alignment horizontal="center"/>
    </xf>
    <xf numFmtId="0" fontId="1" fillId="2" borderId="9" xfId="0" applyFont="1" applyFill="1" applyBorder="1"/>
    <xf numFmtId="165" fontId="1" fillId="2" borderId="9" xfId="0" applyNumberFormat="1"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1" fontId="1" fillId="2" borderId="9" xfId="0" applyNumberFormat="1" applyFont="1" applyFill="1" applyBorder="1" applyAlignment="1">
      <alignment horizontal="center"/>
    </xf>
    <xf numFmtId="0" fontId="1" fillId="2" borderId="5" xfId="0" applyFont="1" applyFill="1" applyBorder="1"/>
    <xf numFmtId="164" fontId="1" fillId="2" borderId="5" xfId="0" applyNumberFormat="1" applyFont="1" applyFill="1" applyBorder="1" applyAlignment="1">
      <alignment horizontal="center"/>
    </xf>
    <xf numFmtId="1" fontId="1" fillId="2" borderId="5" xfId="0" applyNumberFormat="1" applyFont="1" applyFill="1" applyBorder="1" applyAlignment="1">
      <alignment horizontal="center"/>
    </xf>
    <xf numFmtId="2" fontId="8" fillId="0" borderId="8" xfId="0" applyNumberFormat="1" applyFont="1" applyFill="1" applyBorder="1" applyAlignment="1">
      <alignment horizontal="left" vertical="top" wrapText="1"/>
    </xf>
    <xf numFmtId="2" fontId="1" fillId="0" borderId="0" xfId="0" applyNumberFormat="1" applyFont="1" applyFill="1" applyAlignment="1">
      <alignment horizontal="left" vertical="top"/>
    </xf>
    <xf numFmtId="2" fontId="1" fillId="0" borderId="0" xfId="0" applyNumberFormat="1" applyFont="1" applyFill="1" applyBorder="1" applyAlignment="1">
      <alignment horizontal="left"/>
    </xf>
    <xf numFmtId="2" fontId="1" fillId="0" borderId="0" xfId="0" applyNumberFormat="1" applyFont="1" applyFill="1" applyAlignment="1">
      <alignment horizontal="left"/>
    </xf>
    <xf numFmtId="0" fontId="10" fillId="0" borderId="1" xfId="0" applyFont="1" applyFill="1" applyBorder="1" applyAlignment="1">
      <alignment horizontal="center"/>
    </xf>
    <xf numFmtId="2" fontId="10" fillId="0" borderId="1" xfId="0" applyNumberFormat="1" applyFont="1" applyFill="1" applyBorder="1" applyAlignment="1">
      <alignment horizontal="left"/>
    </xf>
    <xf numFmtId="0" fontId="10" fillId="0" borderId="1" xfId="0" applyFont="1" applyFill="1" applyBorder="1"/>
    <xf numFmtId="2" fontId="10" fillId="0" borderId="1" xfId="0" applyNumberFormat="1" applyFont="1" applyFill="1" applyBorder="1" applyAlignment="1">
      <alignment horizontal="center"/>
    </xf>
    <xf numFmtId="164" fontId="1" fillId="7" borderId="1" xfId="0" applyNumberFormat="1" applyFont="1" applyFill="1" applyBorder="1" applyAlignment="1">
      <alignment horizontal="center"/>
    </xf>
    <xf numFmtId="164" fontId="1" fillId="10" borderId="1"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8"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12" borderId="11" xfId="0" applyNumberFormat="1" applyFont="1" applyFill="1" applyBorder="1" applyAlignment="1">
      <alignment horizontal="center"/>
    </xf>
    <xf numFmtId="0" fontId="5" fillId="0" borderId="3" xfId="0" applyFont="1" applyFill="1" applyBorder="1" applyAlignment="1">
      <alignment horizontal="center" wrapText="1"/>
    </xf>
    <xf numFmtId="164" fontId="1" fillId="2" borderId="17"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16" xfId="0" applyNumberFormat="1" applyFont="1" applyFill="1" applyBorder="1" applyAlignment="1">
      <alignment horizontal="center"/>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13" borderId="3" xfId="0" applyFont="1" applyFill="1" applyBorder="1" applyAlignment="1">
      <alignment horizontal="center" vertical="top" wrapText="1"/>
    </xf>
    <xf numFmtId="0" fontId="5" fillId="11" borderId="3" xfId="0" applyFont="1" applyFill="1" applyBorder="1" applyAlignment="1">
      <alignment horizontal="center" vertical="top" wrapText="1"/>
    </xf>
    <xf numFmtId="2" fontId="5" fillId="13" borderId="3"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2" fontId="1" fillId="2" borderId="18" xfId="0" applyNumberFormat="1" applyFont="1" applyFill="1" applyBorder="1" applyAlignment="1">
      <alignment horizontal="center"/>
    </xf>
    <xf numFmtId="2" fontId="1" fillId="2" borderId="19" xfId="0" applyNumberFormat="1" applyFont="1" applyFill="1" applyBorder="1" applyAlignment="1">
      <alignment horizontal="center"/>
    </xf>
    <xf numFmtId="2" fontId="1" fillId="2" borderId="20" xfId="0" applyNumberFormat="1" applyFont="1" applyFill="1" applyBorder="1" applyAlignment="1">
      <alignment horizontal="center"/>
    </xf>
    <xf numFmtId="0" fontId="5" fillId="0" borderId="21" xfId="0" applyFont="1" applyFill="1" applyBorder="1" applyAlignment="1">
      <alignment horizontal="center" vertical="top"/>
    </xf>
    <xf numFmtId="0" fontId="11" fillId="0" borderId="1" xfId="0" applyFont="1" applyFill="1" applyBorder="1" applyAlignment="1">
      <alignment horizontal="center"/>
    </xf>
    <xf numFmtId="1" fontId="11" fillId="0" borderId="1" xfId="0" applyNumberFormat="1" applyFont="1" applyFill="1" applyBorder="1" applyAlignment="1">
      <alignment horizontal="center"/>
    </xf>
    <xf numFmtId="2" fontId="10" fillId="0" borderId="1" xfId="0" applyNumberFormat="1" applyFont="1" applyFill="1" applyBorder="1"/>
  </cellXfs>
  <cellStyles count="1">
    <cellStyle name="Standard" xfId="0" builtinId="0"/>
  </cellStyles>
  <dxfs count="15">
    <dxf>
      <fill>
        <patternFill>
          <bgColor indexed="19"/>
        </patternFill>
      </fill>
    </dxf>
    <dxf>
      <fill>
        <patternFill>
          <bgColor indexed="12"/>
        </patternFill>
      </fill>
    </dxf>
    <dxf>
      <fill>
        <patternFill>
          <bgColor indexed="63"/>
        </patternFill>
      </fill>
    </dxf>
    <dxf>
      <fill>
        <patternFill>
          <bgColor indexed="19"/>
        </patternFill>
      </fill>
    </dxf>
    <dxf>
      <fill>
        <patternFill>
          <bgColor indexed="12"/>
        </patternFill>
      </fill>
    </dxf>
    <dxf>
      <fill>
        <patternFill>
          <bgColor indexed="63"/>
        </patternFill>
      </fill>
    </dxf>
    <dxf>
      <fill>
        <patternFill>
          <bgColor indexed="19"/>
        </patternFill>
      </fill>
    </dxf>
    <dxf>
      <fill>
        <patternFill>
          <bgColor indexed="12"/>
        </patternFill>
      </fill>
    </dxf>
    <dxf>
      <fill>
        <patternFill>
          <bgColor indexed="63"/>
        </patternFill>
      </fill>
    </dxf>
    <dxf>
      <fill>
        <patternFill>
          <bgColor indexed="19"/>
        </patternFill>
      </fill>
    </dxf>
    <dxf>
      <fill>
        <patternFill>
          <bgColor indexed="12"/>
        </patternFill>
      </fill>
    </dxf>
    <dxf>
      <fill>
        <patternFill>
          <bgColor indexed="63"/>
        </patternFill>
      </fill>
    </dxf>
    <dxf>
      <fill>
        <patternFill>
          <bgColor indexed="19"/>
        </patternFill>
      </fill>
    </dxf>
    <dxf>
      <fill>
        <patternFill>
          <bgColor indexed="12"/>
        </patternFill>
      </fill>
    </dxf>
    <dxf>
      <fill>
        <patternFill>
          <bgColor indexed="6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3868"/>
      <rgbColor rgb="00FFFFFF"/>
      <rgbColor rgb="007898B3"/>
      <rgbColor rgb="00D3B6D8"/>
      <rgbColor rgb="00F6B065"/>
      <rgbColor rgb="00EBB7B6"/>
      <rgbColor rgb="00B2C2D1"/>
      <rgbColor rgb="00C4EAF8"/>
      <rgbColor rgb="00255B89"/>
      <rgbColor rgb="00A86DB1"/>
      <rgbColor rgb="00F49C3E"/>
      <rgbColor rgb="00C23841"/>
      <rgbColor rgb="00FFDD7D"/>
      <rgbColor rgb="0089D5F1"/>
      <rgbColor rgb="00C3DDB8"/>
      <rgbColor rgb="0088BA71"/>
      <rgbColor rgb="00255B89"/>
      <rgbColor rgb="00AAA19A"/>
      <rgbColor rgb="0089D5F1"/>
      <rgbColor rgb="00B2C2D1"/>
      <rgbColor rgb="00C8C1BC"/>
      <rgbColor rgb="00C4EAF8"/>
      <rgbColor rgb="00003868"/>
      <rgbColor rgb="00E3DFDB"/>
      <rgbColor rgb="00003868"/>
      <rgbColor rgb="00AAA19A"/>
      <rgbColor rgb="009D0E2D"/>
      <rgbColor rgb="006CCBED"/>
      <rgbColor rgb="0092499E"/>
      <rgbColor rgb="00F49C3E"/>
      <rgbColor rgb="006AA94E"/>
      <rgbColor rgb="00FFC726"/>
      <rgbColor rgb="00FBD7B2"/>
      <rgbColor rgb="00FFFFFF"/>
      <rgbColor rgb="00FFFFFF"/>
      <rgbColor rgb="00000000"/>
      <rgbColor rgb="00FFFFFF"/>
      <rgbColor rgb="00000000"/>
      <rgbColor rgb="00FFFFFF"/>
      <rgbColor rgb="00FFFFF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Effizienz-Faktor</a:t>
            </a:r>
          </a:p>
        </c:rich>
      </c:tx>
      <c:layout>
        <c:manualLayout>
          <c:xMode val="edge"/>
          <c:yMode val="edge"/>
          <c:x val="6.5789473684210523E-2"/>
          <c:y val="1.3698634835817732E-2"/>
        </c:manualLayout>
      </c:layout>
      <c:overlay val="0"/>
      <c:spPr>
        <a:noFill/>
        <a:ln w="25400">
          <a:noFill/>
        </a:ln>
      </c:spPr>
    </c:title>
    <c:autoTitleDeleted val="0"/>
    <c:plotArea>
      <c:layout>
        <c:manualLayout>
          <c:layoutTarget val="inner"/>
          <c:xMode val="edge"/>
          <c:yMode val="edge"/>
          <c:x val="0.21650717703349281"/>
          <c:y val="3.54759517542972E-2"/>
          <c:w val="0.75598086124401909"/>
          <c:h val="0.94555705071849572"/>
        </c:manualLayout>
      </c:layout>
      <c:barChart>
        <c:barDir val="bar"/>
        <c:grouping val="clustered"/>
        <c:varyColors val="0"/>
        <c:ser>
          <c:idx val="0"/>
          <c:order val="0"/>
          <c:tx>
            <c:strRef>
              <c:f>'Effizienz-Faktor-Neu'!$C$4:$C$137</c:f>
              <c:strCache>
                <c:ptCount val="1"/>
                <c:pt idx="0">
                  <c:v>.376 Steyr .416/323 Gian-Marchet® .416/323 Gian-Marchet® .376 Steyr 10,3x72 Gian-Marchet® .416 Taylor .416 Taylor .416 Remington Magnum .375 Holland &amp; Holland Magnum .375 Holland &amp; Holland Magnum 9,3x64 9,3x64 .416 Remington Magnum .375 Holland &amp; Holland </c:v>
                </c:pt>
              </c:strCache>
            </c:strRef>
          </c:tx>
          <c:spPr>
            <a:solidFill>
              <a:srgbClr val="255B89"/>
            </a:solidFill>
            <a:ln w="12700">
              <a:solidFill>
                <a:srgbClr val="000000"/>
              </a:solidFill>
              <a:prstDash val="solid"/>
            </a:ln>
          </c:spPr>
          <c:invertIfNegative val="0"/>
          <c:cat>
            <c:strRef>
              <c:f>'Graphik-Effizienz-Faktor'!$U$4:$U$129</c:f>
              <c:strCache>
                <c:ptCount val="126"/>
                <c:pt idx="0">
                  <c:v>.416/323 Gian-Marchet®</c:v>
                </c:pt>
                <c:pt idx="1">
                  <c:v>.416/323 Gian-Marchet®</c:v>
                </c:pt>
                <c:pt idx="2">
                  <c:v>.376 Steyr</c:v>
                </c:pt>
                <c:pt idx="3">
                  <c:v>10,3x72 Gian-Marchet®</c:v>
                </c:pt>
                <c:pt idx="4">
                  <c:v>.416 Taylor</c:v>
                </c:pt>
                <c:pt idx="5">
                  <c:v>.416 Taylor</c:v>
                </c:pt>
                <c:pt idx="6">
                  <c:v>.416 Remington Magnum</c:v>
                </c:pt>
                <c:pt idx="7">
                  <c:v>.375 Holland &amp; Holland Magnum</c:v>
                </c:pt>
                <c:pt idx="8">
                  <c:v>.375 Holland &amp; Holland Magnum</c:v>
                </c:pt>
                <c:pt idx="9">
                  <c:v>9,3x64</c:v>
                </c:pt>
                <c:pt idx="10">
                  <c:v>9,3x64</c:v>
                </c:pt>
                <c:pt idx="11">
                  <c:v>.416 Remington Magnum</c:v>
                </c:pt>
                <c:pt idx="12">
                  <c:v>.375 Holland &amp; Holland Magnum</c:v>
                </c:pt>
                <c:pt idx="13">
                  <c:v>.338 Winchester Magnum</c:v>
                </c:pt>
                <c:pt idx="14">
                  <c:v>10,3x72 Gian-Marchet®</c:v>
                </c:pt>
                <c:pt idx="15">
                  <c:v>.416 Remington Magnum</c:v>
                </c:pt>
                <c:pt idx="16">
                  <c:v>.308 Winchester</c:v>
                </c:pt>
                <c:pt idx="17">
                  <c:v>.416 Remington Magnum</c:v>
                </c:pt>
                <c:pt idx="18">
                  <c:v>9,3x64</c:v>
                </c:pt>
                <c:pt idx="19">
                  <c:v>.375 Ruger</c:v>
                </c:pt>
                <c:pt idx="20">
                  <c:v>8x68S</c:v>
                </c:pt>
                <c:pt idx="21">
                  <c:v>.375 Ruger</c:v>
                </c:pt>
                <c:pt idx="22">
                  <c:v>.308 Winchester</c:v>
                </c:pt>
                <c:pt idx="23">
                  <c:v>10,57 Meteor</c:v>
                </c:pt>
                <c:pt idx="24">
                  <c:v>10,57 Meteor</c:v>
                </c:pt>
                <c:pt idx="25">
                  <c:v>7mm-08</c:v>
                </c:pt>
                <c:pt idx="26">
                  <c:v>8x64S</c:v>
                </c:pt>
                <c:pt idx="27">
                  <c:v>.378 Weatherby Magnum</c:v>
                </c:pt>
                <c:pt idx="28">
                  <c:v>.300 Weatherby Magnum</c:v>
                </c:pt>
                <c:pt idx="29">
                  <c:v>.300 WSM</c:v>
                </c:pt>
                <c:pt idx="30">
                  <c:v>7mm-08</c:v>
                </c:pt>
                <c:pt idx="31">
                  <c:v>.375 Remington Ultra Magnum</c:v>
                </c:pt>
                <c:pt idx="32">
                  <c:v>7mm-08</c:v>
                </c:pt>
                <c:pt idx="33">
                  <c:v>.416 Weatherby Magnum</c:v>
                </c:pt>
                <c:pt idx="34">
                  <c:v>.284 Winchester</c:v>
                </c:pt>
                <c:pt idx="35">
                  <c:v>.338 Lapua Magnum</c:v>
                </c:pt>
                <c:pt idx="36">
                  <c:v>8x68S</c:v>
                </c:pt>
                <c:pt idx="37">
                  <c:v>.375 Remington Ultra Magnum</c:v>
                </c:pt>
                <c:pt idx="38">
                  <c:v>.375 Remington Ultra Magnum</c:v>
                </c:pt>
                <c:pt idx="39">
                  <c:v>.338 Lapua Magnum</c:v>
                </c:pt>
                <c:pt idx="40">
                  <c:v>9,3x62 Drückjagd</c:v>
                </c:pt>
                <c:pt idx="41">
                  <c:v>.378 Weatherby Magnum</c:v>
                </c:pt>
                <c:pt idx="42">
                  <c:v>.338 Lapua Magnum</c:v>
                </c:pt>
                <c:pt idx="43">
                  <c:v>9,3x62</c:v>
                </c:pt>
                <c:pt idx="44">
                  <c:v>8x64S</c:v>
                </c:pt>
                <c:pt idx="45">
                  <c:v>.338 Winchester Magnum</c:v>
                </c:pt>
                <c:pt idx="46">
                  <c:v>9,3x62</c:v>
                </c:pt>
                <c:pt idx="47">
                  <c:v>.338 Winchester Magnum</c:v>
                </c:pt>
                <c:pt idx="48">
                  <c:v>8x57IS</c:v>
                </c:pt>
                <c:pt idx="49">
                  <c:v>9,3x62</c:v>
                </c:pt>
                <c:pt idx="50">
                  <c:v>7x64</c:v>
                </c:pt>
                <c:pt idx="51">
                  <c:v>7x64</c:v>
                </c:pt>
                <c:pt idx="52">
                  <c:v>.260 Remington</c:v>
                </c:pt>
                <c:pt idx="53">
                  <c:v>10,3x74R</c:v>
                </c:pt>
                <c:pt idx="54">
                  <c:v>7x64</c:v>
                </c:pt>
                <c:pt idx="55">
                  <c:v>.260 Remington</c:v>
                </c:pt>
                <c:pt idx="56">
                  <c:v>8x57IS</c:v>
                </c:pt>
                <c:pt idx="57">
                  <c:v>7x64</c:v>
                </c:pt>
                <c:pt idx="58">
                  <c:v>7mm STW</c:v>
                </c:pt>
                <c:pt idx="59">
                  <c:v>8x57IS</c:v>
                </c:pt>
                <c:pt idx="60">
                  <c:v>8x57IS</c:v>
                </c:pt>
                <c:pt idx="61">
                  <c:v>9,3x62</c:v>
                </c:pt>
                <c:pt idx="62">
                  <c:v>7,5x55</c:v>
                </c:pt>
                <c:pt idx="63">
                  <c:v>.300 WSM</c:v>
                </c:pt>
                <c:pt idx="64">
                  <c:v>7mm WSM</c:v>
                </c:pt>
                <c:pt idx="65">
                  <c:v>.260 Remington</c:v>
                </c:pt>
                <c:pt idx="66">
                  <c:v>7mm WSM</c:v>
                </c:pt>
                <c:pt idx="67">
                  <c:v>7mm Remington Magnum</c:v>
                </c:pt>
                <c:pt idx="68">
                  <c:v>8x57IS</c:v>
                </c:pt>
                <c:pt idx="69">
                  <c:v>8x57IS</c:v>
                </c:pt>
                <c:pt idx="70">
                  <c:v>8mm Remington Magnum</c:v>
                </c:pt>
                <c:pt idx="71">
                  <c:v>8x57IS</c:v>
                </c:pt>
                <c:pt idx="72">
                  <c:v>.270 Winchester</c:v>
                </c:pt>
                <c:pt idx="73">
                  <c:v>.300 WSM</c:v>
                </c:pt>
                <c:pt idx="74">
                  <c:v>6,5x64 Brenneke</c:v>
                </c:pt>
                <c:pt idx="75">
                  <c:v>7x64</c:v>
                </c:pt>
                <c:pt idx="76">
                  <c:v>6,5x64 Brenneke</c:v>
                </c:pt>
                <c:pt idx="77">
                  <c:v>.300 Winchester Magnum</c:v>
                </c:pt>
                <c:pt idx="78">
                  <c:v>6,5x64 Brenneke</c:v>
                </c:pt>
                <c:pt idx="79">
                  <c:v>7mm Weatherby Magnum</c:v>
                </c:pt>
                <c:pt idx="80">
                  <c:v>.300 Winchester Magnum</c:v>
                </c:pt>
                <c:pt idx="81">
                  <c:v>7x57</c:v>
                </c:pt>
                <c:pt idx="82">
                  <c:v>.30-06 Springfield</c:v>
                </c:pt>
                <c:pt idx="83">
                  <c:v>.30-06 Springfield</c:v>
                </c:pt>
                <c:pt idx="84">
                  <c:v>9,3x74R</c:v>
                </c:pt>
                <c:pt idx="85">
                  <c:v>.30-06 Springfield</c:v>
                </c:pt>
                <c:pt idx="86">
                  <c:v>7,5x55</c:v>
                </c:pt>
                <c:pt idx="87">
                  <c:v>9,3x74R</c:v>
                </c:pt>
                <c:pt idx="88">
                  <c:v>9,3x74R</c:v>
                </c:pt>
                <c:pt idx="89">
                  <c:v>6,5x65 RWS</c:v>
                </c:pt>
                <c:pt idx="90">
                  <c:v>.30 R Blaser</c:v>
                </c:pt>
                <c:pt idx="91">
                  <c:v>8x75RS</c:v>
                </c:pt>
                <c:pt idx="92">
                  <c:v>7x66 SE von Hofe</c:v>
                </c:pt>
                <c:pt idx="93">
                  <c:v>6,5-284Norma</c:v>
                </c:pt>
                <c:pt idx="94">
                  <c:v>.300 Weatherby Magnum</c:v>
                </c:pt>
                <c:pt idx="95">
                  <c:v>.270 Winchester</c:v>
                </c:pt>
                <c:pt idx="96">
                  <c:v>7,5x55</c:v>
                </c:pt>
                <c:pt idx="97">
                  <c:v>8x75RS</c:v>
                </c:pt>
                <c:pt idx="98">
                  <c:v>7x65R</c:v>
                </c:pt>
                <c:pt idx="99">
                  <c:v>7x66 SE von Hofe</c:v>
                </c:pt>
                <c:pt idx="100">
                  <c:v>6,5-284Norma</c:v>
                </c:pt>
                <c:pt idx="101">
                  <c:v>.300 Weatherby Magnum</c:v>
                </c:pt>
                <c:pt idx="102">
                  <c:v>6,5x65 RWS</c:v>
                </c:pt>
                <c:pt idx="103">
                  <c:v>.300 Weatherby Magnum</c:v>
                </c:pt>
                <c:pt idx="104">
                  <c:v>6,5x55 SE</c:v>
                </c:pt>
                <c:pt idx="105">
                  <c:v>7,82 Warbird</c:v>
                </c:pt>
                <c:pt idx="106">
                  <c:v>7,82 Warbird</c:v>
                </c:pt>
                <c:pt idx="107">
                  <c:v>6,5x57</c:v>
                </c:pt>
                <c:pt idx="108">
                  <c:v>6,5x57</c:v>
                </c:pt>
                <c:pt idx="109">
                  <c:v>6,5x55 SE</c:v>
                </c:pt>
                <c:pt idx="110">
                  <c:v>6,5x55 SE</c:v>
                </c:pt>
                <c:pt idx="111">
                  <c:v>6,5x68</c:v>
                </c:pt>
                <c:pt idx="112">
                  <c:v>6,5x68</c:v>
                </c:pt>
                <c:pt idx="113">
                  <c:v>.300 Weatherby Magnum</c:v>
                </c:pt>
                <c:pt idx="114">
                  <c:v>10.3x60R</c:v>
                </c:pt>
                <c:pt idx="115">
                  <c:v>10.3x60R</c:v>
                </c:pt>
                <c:pt idx="116">
                  <c:v>8x57IRS</c:v>
                </c:pt>
                <c:pt idx="117">
                  <c:v>6,5x68R</c:v>
                </c:pt>
                <c:pt idx="118">
                  <c:v>10.3x60R</c:v>
                </c:pt>
                <c:pt idx="119">
                  <c:v>10.3x60R</c:v>
                </c:pt>
                <c:pt idx="120">
                  <c:v>6,5x68R</c:v>
                </c:pt>
                <c:pt idx="121">
                  <c:v>10.3x60R</c:v>
                </c:pt>
                <c:pt idx="122">
                  <c:v>10.3x60R</c:v>
                </c:pt>
                <c:pt idx="123">
                  <c:v>.416 Rigby</c:v>
                </c:pt>
                <c:pt idx="124">
                  <c:v>6,5x57R</c:v>
                </c:pt>
                <c:pt idx="125">
                  <c:v>6,5x57R</c:v>
                </c:pt>
              </c:strCache>
            </c:strRef>
          </c:cat>
          <c:val>
            <c:numRef>
              <c:f>'Graphik-Effizienz-Faktor'!$V$4:$V$129</c:f>
              <c:numCache>
                <c:formatCode>0.00</c:formatCode>
                <c:ptCount val="126"/>
                <c:pt idx="0">
                  <c:v>113.48717338956372</c:v>
                </c:pt>
                <c:pt idx="1">
                  <c:v>108.17700389339612</c:v>
                </c:pt>
                <c:pt idx="2">
                  <c:v>106.63169865253798</c:v>
                </c:pt>
                <c:pt idx="3">
                  <c:v>102.02217532677469</c:v>
                </c:pt>
                <c:pt idx="4">
                  <c:v>100.28259087905903</c:v>
                </c:pt>
                <c:pt idx="5">
                  <c:v>95.966025047624413</c:v>
                </c:pt>
                <c:pt idx="6">
                  <c:v>93.633004916881035</c:v>
                </c:pt>
                <c:pt idx="7">
                  <c:v>92.166509710854285</c:v>
                </c:pt>
                <c:pt idx="8">
                  <c:v>86.423664125652394</c:v>
                </c:pt>
                <c:pt idx="9">
                  <c:v>84.212024655224766</c:v>
                </c:pt>
                <c:pt idx="10">
                  <c:v>83.210203135332648</c:v>
                </c:pt>
                <c:pt idx="11">
                  <c:v>81.469320630561924</c:v>
                </c:pt>
                <c:pt idx="12">
                  <c:v>81.201220680456771</c:v>
                </c:pt>
                <c:pt idx="13">
                  <c:v>80.247567037388549</c:v>
                </c:pt>
                <c:pt idx="14">
                  <c:v>79.937904707671024</c:v>
                </c:pt>
                <c:pt idx="15">
                  <c:v>79.412171052802151</c:v>
                </c:pt>
                <c:pt idx="16">
                  <c:v>78.804796976988939</c:v>
                </c:pt>
                <c:pt idx="17">
                  <c:v>78.180031605465615</c:v>
                </c:pt>
                <c:pt idx="18">
                  <c:v>78.166206863228339</c:v>
                </c:pt>
                <c:pt idx="19">
                  <c:v>77.997673902309614</c:v>
                </c:pt>
                <c:pt idx="20">
                  <c:v>74.054005816955566</c:v>
                </c:pt>
                <c:pt idx="21">
                  <c:v>72.534243045128335</c:v>
                </c:pt>
                <c:pt idx="22">
                  <c:v>70.70669208975707</c:v>
                </c:pt>
                <c:pt idx="23">
                  <c:v>70.587710240402771</c:v>
                </c:pt>
                <c:pt idx="24">
                  <c:v>70.285195237660147</c:v>
                </c:pt>
                <c:pt idx="25">
                  <c:v>70.15126082988786</c:v>
                </c:pt>
                <c:pt idx="26">
                  <c:v>68.890782187844692</c:v>
                </c:pt>
                <c:pt idx="27">
                  <c:v>68.839699076287133</c:v>
                </c:pt>
                <c:pt idx="28">
                  <c:v>68.826541164116037</c:v>
                </c:pt>
                <c:pt idx="29">
                  <c:v>68.507575171577983</c:v>
                </c:pt>
                <c:pt idx="30">
                  <c:v>68.18372035720418</c:v>
                </c:pt>
                <c:pt idx="31">
                  <c:v>67.689661471884406</c:v>
                </c:pt>
                <c:pt idx="32">
                  <c:v>67.44520423222103</c:v>
                </c:pt>
                <c:pt idx="33">
                  <c:v>67.343777066960641</c:v>
                </c:pt>
                <c:pt idx="34">
                  <c:v>67.022149178150414</c:v>
                </c:pt>
                <c:pt idx="35">
                  <c:v>66.928375551907578</c:v>
                </c:pt>
                <c:pt idx="36">
                  <c:v>66.755384459747631</c:v>
                </c:pt>
                <c:pt idx="37">
                  <c:v>66.56471031428849</c:v>
                </c:pt>
                <c:pt idx="38">
                  <c:v>65.97020179438563</c:v>
                </c:pt>
                <c:pt idx="39">
                  <c:v>65.953433621889104</c:v>
                </c:pt>
                <c:pt idx="40">
                  <c:v>65.603505560185155</c:v>
                </c:pt>
                <c:pt idx="41">
                  <c:v>65.51157895203005</c:v>
                </c:pt>
                <c:pt idx="42">
                  <c:v>65.208641569067524</c:v>
                </c:pt>
                <c:pt idx="43">
                  <c:v>65.060284042298292</c:v>
                </c:pt>
                <c:pt idx="44">
                  <c:v>64.91533294318512</c:v>
                </c:pt>
                <c:pt idx="45">
                  <c:v>64.134880725273248</c:v>
                </c:pt>
                <c:pt idx="46">
                  <c:v>63.553343122146046</c:v>
                </c:pt>
                <c:pt idx="47">
                  <c:v>63.022812663888274</c:v>
                </c:pt>
                <c:pt idx="48">
                  <c:v>62.442046637333803</c:v>
                </c:pt>
                <c:pt idx="49">
                  <c:v>62.205639614151792</c:v>
                </c:pt>
                <c:pt idx="50">
                  <c:v>61.352034631074481</c:v>
                </c:pt>
                <c:pt idx="51">
                  <c:v>61.058138277703129</c:v>
                </c:pt>
                <c:pt idx="52">
                  <c:v>60.850505875983508</c:v>
                </c:pt>
                <c:pt idx="53">
                  <c:v>60.775575016005149</c:v>
                </c:pt>
                <c:pt idx="54">
                  <c:v>60.399215764776173</c:v>
                </c:pt>
                <c:pt idx="55">
                  <c:v>60.040703053935388</c:v>
                </c:pt>
                <c:pt idx="56">
                  <c:v>59.732089932684168</c:v>
                </c:pt>
                <c:pt idx="57">
                  <c:v>59.730868565580742</c:v>
                </c:pt>
                <c:pt idx="58">
                  <c:v>59.212666892393749</c:v>
                </c:pt>
                <c:pt idx="59">
                  <c:v>58.816829043380714</c:v>
                </c:pt>
                <c:pt idx="60">
                  <c:v>58.734889503885874</c:v>
                </c:pt>
                <c:pt idx="61">
                  <c:v>58.506663370222014</c:v>
                </c:pt>
                <c:pt idx="62">
                  <c:v>57.918961907724594</c:v>
                </c:pt>
                <c:pt idx="63">
                  <c:v>57.775099490438663</c:v>
                </c:pt>
                <c:pt idx="64">
                  <c:v>57.347413196020241</c:v>
                </c:pt>
                <c:pt idx="65">
                  <c:v>56.679218962477997</c:v>
                </c:pt>
                <c:pt idx="66">
                  <c:v>56.629026377931694</c:v>
                </c:pt>
                <c:pt idx="67">
                  <c:v>56.275897755747486</c:v>
                </c:pt>
                <c:pt idx="68">
                  <c:v>55.9711669047499</c:v>
                </c:pt>
                <c:pt idx="69">
                  <c:v>55.871445421863363</c:v>
                </c:pt>
                <c:pt idx="70">
                  <c:v>55.58110683576006</c:v>
                </c:pt>
                <c:pt idx="71">
                  <c:v>55.17470249934054</c:v>
                </c:pt>
                <c:pt idx="72">
                  <c:v>55.146653631876703</c:v>
                </c:pt>
                <c:pt idx="73">
                  <c:v>55.080056632478438</c:v>
                </c:pt>
                <c:pt idx="74">
                  <c:v>54.832919905425783</c:v>
                </c:pt>
                <c:pt idx="75">
                  <c:v>54.264161954038329</c:v>
                </c:pt>
                <c:pt idx="76">
                  <c:v>54.122631056031544</c:v>
                </c:pt>
                <c:pt idx="77">
                  <c:v>53.526835070900539</c:v>
                </c:pt>
                <c:pt idx="78">
                  <c:v>53.424844584608856</c:v>
                </c:pt>
                <c:pt idx="79">
                  <c:v>52.717674236653558</c:v>
                </c:pt>
                <c:pt idx="80">
                  <c:v>52.398403159185634</c:v>
                </c:pt>
                <c:pt idx="81">
                  <c:v>52.228121003003722</c:v>
                </c:pt>
                <c:pt idx="82">
                  <c:v>51.461929648951049</c:v>
                </c:pt>
                <c:pt idx="83">
                  <c:v>51.246441413691215</c:v>
                </c:pt>
                <c:pt idx="84">
                  <c:v>50.982227021097579</c:v>
                </c:pt>
                <c:pt idx="85">
                  <c:v>50.712503520980029</c:v>
                </c:pt>
                <c:pt idx="86">
                  <c:v>50.620581174628803</c:v>
                </c:pt>
                <c:pt idx="87">
                  <c:v>50.521105283727067</c:v>
                </c:pt>
                <c:pt idx="88">
                  <c:v>50.518224411155316</c:v>
                </c:pt>
                <c:pt idx="89">
                  <c:v>50.234847554141602</c:v>
                </c:pt>
                <c:pt idx="90">
                  <c:v>49.597523658769887</c:v>
                </c:pt>
                <c:pt idx="91">
                  <c:v>49.488566597878545</c:v>
                </c:pt>
                <c:pt idx="92">
                  <c:v>49.170464609650594</c:v>
                </c:pt>
                <c:pt idx="93">
                  <c:v>48.675919381321279</c:v>
                </c:pt>
                <c:pt idx="94">
                  <c:v>48.617994289130976</c:v>
                </c:pt>
                <c:pt idx="95">
                  <c:v>48.596859457844062</c:v>
                </c:pt>
                <c:pt idx="96">
                  <c:v>48.563738571712072</c:v>
                </c:pt>
                <c:pt idx="97">
                  <c:v>48.052402417023636</c:v>
                </c:pt>
                <c:pt idx="98">
                  <c:v>47.526298887374246</c:v>
                </c:pt>
                <c:pt idx="99">
                  <c:v>47.131384223327423</c:v>
                </c:pt>
                <c:pt idx="100">
                  <c:v>46.94409622058388</c:v>
                </c:pt>
                <c:pt idx="101">
                  <c:v>46.766508881804931</c:v>
                </c:pt>
                <c:pt idx="102">
                  <c:v>46.635480300041401</c:v>
                </c:pt>
                <c:pt idx="103">
                  <c:v>46.595114234658766</c:v>
                </c:pt>
                <c:pt idx="104">
                  <c:v>46.292992978701498</c:v>
                </c:pt>
                <c:pt idx="105">
                  <c:v>45.921747174083734</c:v>
                </c:pt>
                <c:pt idx="106">
                  <c:v>43.505149818200572</c:v>
                </c:pt>
                <c:pt idx="107">
                  <c:v>43.309568947420154</c:v>
                </c:pt>
                <c:pt idx="108">
                  <c:v>43.166092204304832</c:v>
                </c:pt>
                <c:pt idx="109">
                  <c:v>43.016732196332192</c:v>
                </c:pt>
                <c:pt idx="110">
                  <c:v>42.98437117646823</c:v>
                </c:pt>
                <c:pt idx="111">
                  <c:v>42.910482691172405</c:v>
                </c:pt>
                <c:pt idx="112">
                  <c:v>41.704561288747939</c:v>
                </c:pt>
                <c:pt idx="113">
                  <c:v>41.605174239996124</c:v>
                </c:pt>
                <c:pt idx="114">
                  <c:v>39.239959811861837</c:v>
                </c:pt>
                <c:pt idx="115">
                  <c:v>39.239959811861837</c:v>
                </c:pt>
                <c:pt idx="116">
                  <c:v>38.9560617213669</c:v>
                </c:pt>
                <c:pt idx="117">
                  <c:v>36.048205385739138</c:v>
                </c:pt>
                <c:pt idx="118">
                  <c:v>35.301537446595994</c:v>
                </c:pt>
                <c:pt idx="119">
                  <c:v>35.164265558122437</c:v>
                </c:pt>
                <c:pt idx="120">
                  <c:v>34.744308130524935</c:v>
                </c:pt>
                <c:pt idx="121">
                  <c:v>34.592716625421183</c:v>
                </c:pt>
                <c:pt idx="122">
                  <c:v>34.586348540226084</c:v>
                </c:pt>
                <c:pt idx="123">
                  <c:v>33.648031629933769</c:v>
                </c:pt>
                <c:pt idx="124">
                  <c:v>31.878365326087756</c:v>
                </c:pt>
                <c:pt idx="125">
                  <c:v>31.32810463413918</c:v>
                </c:pt>
              </c:numCache>
            </c:numRef>
          </c:val>
        </c:ser>
        <c:dLbls>
          <c:showLegendKey val="0"/>
          <c:showVal val="0"/>
          <c:showCatName val="0"/>
          <c:showSerName val="0"/>
          <c:showPercent val="0"/>
          <c:showBubbleSize val="0"/>
        </c:dLbls>
        <c:gapWidth val="150"/>
        <c:axId val="73210496"/>
        <c:axId val="73216768"/>
      </c:barChart>
      <c:catAx>
        <c:axId val="73210496"/>
        <c:scaling>
          <c:orientation val="minMax"/>
        </c:scaling>
        <c:delete val="0"/>
        <c:axPos val="l"/>
        <c:title>
          <c:tx>
            <c:rich>
              <a:bodyPr rot="0" vert="horz"/>
              <a:lstStyle/>
              <a:p>
                <a:pPr algn="ctr">
                  <a:defRPr sz="800" b="1" i="0" u="none" strike="noStrike" baseline="0">
                    <a:solidFill>
                      <a:srgbClr val="000000"/>
                    </a:solidFill>
                    <a:latin typeface="Arial"/>
                    <a:ea typeface="Arial"/>
                    <a:cs typeface="Arial"/>
                  </a:defRPr>
                </a:pPr>
                <a:r>
                  <a:rPr lang="en-GB"/>
                  <a:t>Patronen</a:t>
                </a:r>
              </a:p>
            </c:rich>
          </c:tx>
          <c:layout>
            <c:manualLayout>
              <c:xMode val="edge"/>
              <c:yMode val="edge"/>
              <c:x val="5.9808612440191387E-3"/>
              <c:y val="0.7277838815337009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216768"/>
        <c:crosses val="autoZero"/>
        <c:auto val="1"/>
        <c:lblAlgn val="ctr"/>
        <c:lblOffset val="100"/>
        <c:tickLblSkip val="1"/>
        <c:tickMarkSkip val="1"/>
        <c:noMultiLvlLbl val="0"/>
      </c:catAx>
      <c:valAx>
        <c:axId val="73216768"/>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Faktor</a:t>
                </a:r>
              </a:p>
            </c:rich>
          </c:tx>
          <c:layout>
            <c:manualLayout>
              <c:xMode val="edge"/>
              <c:yMode val="edge"/>
              <c:x val="0.55143540669856461"/>
              <c:y val="0.9884091904613101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3210496"/>
        <c:crosses val="autoZero"/>
        <c:crossBetween val="between"/>
        <c:majorUnit val="5"/>
        <c:minorUnit val="2"/>
      </c:valAx>
      <c:spPr>
        <a:solidFill>
          <a:srgbClr val="C3DDB8"/>
        </a:solidFill>
        <a:ln w="12700">
          <a:solidFill>
            <a:srgbClr val="88BA71"/>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n-GB"/>
              <a:t>V° versus Treibladungsmittel</a:t>
            </a:r>
          </a:p>
        </c:rich>
      </c:tx>
      <c:layout>
        <c:manualLayout>
          <c:xMode val="edge"/>
          <c:yMode val="edge"/>
          <c:x val="9.3301435406698566E-2"/>
          <c:y val="1.2996140741673233E-2"/>
        </c:manualLayout>
      </c:layout>
      <c:overlay val="0"/>
      <c:spPr>
        <a:noFill/>
        <a:ln w="25400">
          <a:noFill/>
        </a:ln>
      </c:spPr>
    </c:title>
    <c:autoTitleDeleted val="0"/>
    <c:plotArea>
      <c:layout>
        <c:manualLayout>
          <c:layoutTarget val="inner"/>
          <c:xMode val="edge"/>
          <c:yMode val="edge"/>
          <c:x val="0.25837320574162681"/>
          <c:y val="3.54759517542972E-2"/>
          <c:w val="0.71770334928229662"/>
          <c:h val="0.94555705071849572"/>
        </c:manualLayout>
      </c:layout>
      <c:barChart>
        <c:barDir val="bar"/>
        <c:grouping val="clustered"/>
        <c:varyColors val="0"/>
        <c:ser>
          <c:idx val="0"/>
          <c:order val="0"/>
          <c:tx>
            <c:strRef>
              <c:f>'Effizienz-Faktor-Neu'!$C$4:$C$137</c:f>
              <c:strCache>
                <c:ptCount val="1"/>
                <c:pt idx="0">
                  <c:v>.376 Steyr .416/323 Gian-Marchet® .416/323 Gian-Marchet® .376 Steyr 10,3x72 Gian-Marchet® .416 Taylor .416 Taylor .416 Remington Magnum .375 Holland &amp; Holland Magnum .375 Holland &amp; Holland Magnum 9,3x64 9,3x64 .416 Remington Magnum .375 Holland &amp; Holland </c:v>
                </c:pt>
              </c:strCache>
            </c:strRef>
          </c:tx>
          <c:spPr>
            <a:solidFill>
              <a:srgbClr val="255B89"/>
            </a:solidFill>
            <a:ln w="12700">
              <a:solidFill>
                <a:srgbClr val="000000"/>
              </a:solidFill>
              <a:prstDash val="solid"/>
            </a:ln>
          </c:spPr>
          <c:invertIfNegative val="0"/>
          <c:cat>
            <c:strRef>
              <c:f>'Graphik-V° vs. TPL'!$U$4:$U$129</c:f>
              <c:strCache>
                <c:ptCount val="126"/>
                <c:pt idx="0">
                  <c:v>.500/416 NE</c:v>
                </c:pt>
                <c:pt idx="1">
                  <c:v>.500/416 NE</c:v>
                </c:pt>
                <c:pt idx="2">
                  <c:v>.500/416 NE</c:v>
                </c:pt>
                <c:pt idx="3">
                  <c:v>10.3x60R</c:v>
                </c:pt>
                <c:pt idx="4">
                  <c:v>10.3x60R</c:v>
                </c:pt>
                <c:pt idx="5">
                  <c:v>10.3x60R</c:v>
                </c:pt>
                <c:pt idx="6">
                  <c:v>10.3x60R</c:v>
                </c:pt>
                <c:pt idx="7">
                  <c:v>.416 Rigby</c:v>
                </c:pt>
                <c:pt idx="8">
                  <c:v>10,57 Meteor</c:v>
                </c:pt>
                <c:pt idx="9">
                  <c:v>10.3x60R</c:v>
                </c:pt>
                <c:pt idx="10">
                  <c:v>.378 Weatherby Magnum</c:v>
                </c:pt>
                <c:pt idx="11">
                  <c:v>.416 Weatherby Magnum</c:v>
                </c:pt>
                <c:pt idx="12">
                  <c:v>10.3x60R</c:v>
                </c:pt>
                <c:pt idx="13">
                  <c:v>10.3x60R</c:v>
                </c:pt>
                <c:pt idx="14">
                  <c:v>.375 Remington Ultra Magnum</c:v>
                </c:pt>
                <c:pt idx="15">
                  <c:v>10,57 Meteor</c:v>
                </c:pt>
                <c:pt idx="16">
                  <c:v>.375 Remington Ultra Magnum</c:v>
                </c:pt>
                <c:pt idx="17">
                  <c:v>.416 Remington Magnum</c:v>
                </c:pt>
                <c:pt idx="18">
                  <c:v>.416 Remington Magnum</c:v>
                </c:pt>
                <c:pt idx="19">
                  <c:v>.375 Remington Ultra Magnum</c:v>
                </c:pt>
                <c:pt idx="20">
                  <c:v>.378 Weatherby Magnum</c:v>
                </c:pt>
                <c:pt idx="21">
                  <c:v>10.3x60R</c:v>
                </c:pt>
                <c:pt idx="22">
                  <c:v>.375 Ruger</c:v>
                </c:pt>
                <c:pt idx="23">
                  <c:v>10.3x60R</c:v>
                </c:pt>
                <c:pt idx="24">
                  <c:v>.416 Remington Magnum</c:v>
                </c:pt>
                <c:pt idx="25">
                  <c:v>.416 Remington Magnum</c:v>
                </c:pt>
                <c:pt idx="26">
                  <c:v>10,3x74R</c:v>
                </c:pt>
                <c:pt idx="27">
                  <c:v>.416 Taylor</c:v>
                </c:pt>
                <c:pt idx="28">
                  <c:v>.416 Taylor</c:v>
                </c:pt>
                <c:pt idx="29">
                  <c:v>10,3x72 Gian-Marchet®</c:v>
                </c:pt>
                <c:pt idx="30">
                  <c:v>.375 Ruger</c:v>
                </c:pt>
                <c:pt idx="31">
                  <c:v>.375 Holland &amp; Holland Magnum</c:v>
                </c:pt>
                <c:pt idx="32">
                  <c:v>10,3x72 Gian-Marchet®</c:v>
                </c:pt>
                <c:pt idx="33">
                  <c:v>.375 Holland &amp; Holland Magnum</c:v>
                </c:pt>
                <c:pt idx="34">
                  <c:v>10.3x60R</c:v>
                </c:pt>
                <c:pt idx="35">
                  <c:v>.375 Holland &amp; Holland Magnum</c:v>
                </c:pt>
                <c:pt idx="36">
                  <c:v>.416/323 Gian-Marchet®</c:v>
                </c:pt>
                <c:pt idx="37">
                  <c:v>9,3x62 Drückjagd</c:v>
                </c:pt>
                <c:pt idx="38">
                  <c:v>.338 Lapua Magnum</c:v>
                </c:pt>
                <c:pt idx="39">
                  <c:v>.338 Lapua Magnum</c:v>
                </c:pt>
                <c:pt idx="40">
                  <c:v>9,3x74R</c:v>
                </c:pt>
                <c:pt idx="41">
                  <c:v>.338 Lapua Magnum</c:v>
                </c:pt>
                <c:pt idx="42">
                  <c:v>9,3x74R</c:v>
                </c:pt>
                <c:pt idx="43">
                  <c:v>.338 Winchester Magnum</c:v>
                </c:pt>
                <c:pt idx="44">
                  <c:v>9,3x62</c:v>
                </c:pt>
                <c:pt idx="45">
                  <c:v>.376 Steyr</c:v>
                </c:pt>
                <c:pt idx="46">
                  <c:v>9,3x62</c:v>
                </c:pt>
                <c:pt idx="47">
                  <c:v>9,3x64</c:v>
                </c:pt>
                <c:pt idx="48">
                  <c:v>9,3x64</c:v>
                </c:pt>
                <c:pt idx="49">
                  <c:v>9,3x74R</c:v>
                </c:pt>
                <c:pt idx="50">
                  <c:v>9,3x62</c:v>
                </c:pt>
                <c:pt idx="51">
                  <c:v>.300 Weatherby Magnum</c:v>
                </c:pt>
                <c:pt idx="52">
                  <c:v>9,3x62</c:v>
                </c:pt>
                <c:pt idx="53">
                  <c:v>8mm Remington Magnum</c:v>
                </c:pt>
                <c:pt idx="54">
                  <c:v>7,82 Warbird</c:v>
                </c:pt>
                <c:pt idx="55">
                  <c:v>.416/323 Gian-Marchet®</c:v>
                </c:pt>
                <c:pt idx="56">
                  <c:v>8x68S</c:v>
                </c:pt>
                <c:pt idx="57">
                  <c:v>9,3x64</c:v>
                </c:pt>
                <c:pt idx="58">
                  <c:v>8x68S</c:v>
                </c:pt>
                <c:pt idx="59">
                  <c:v>.338 Winchester Magnum</c:v>
                </c:pt>
                <c:pt idx="60">
                  <c:v>8x75RS</c:v>
                </c:pt>
                <c:pt idx="61">
                  <c:v>.300 Weatherby Magnum</c:v>
                </c:pt>
                <c:pt idx="62">
                  <c:v>.338 Winchester Magnum</c:v>
                </c:pt>
                <c:pt idx="63">
                  <c:v>7,82 Warbird</c:v>
                </c:pt>
                <c:pt idx="64">
                  <c:v>8x75RS</c:v>
                </c:pt>
                <c:pt idx="65">
                  <c:v>8x64S</c:v>
                </c:pt>
                <c:pt idx="66">
                  <c:v>8x57IRS</c:v>
                </c:pt>
                <c:pt idx="67">
                  <c:v>.300 Weatherby Magnum</c:v>
                </c:pt>
                <c:pt idx="68">
                  <c:v>.300 Weatherby Magnum</c:v>
                </c:pt>
                <c:pt idx="69">
                  <c:v>7mm STW</c:v>
                </c:pt>
                <c:pt idx="70">
                  <c:v>8x57IS</c:v>
                </c:pt>
                <c:pt idx="71">
                  <c:v>8x64S</c:v>
                </c:pt>
                <c:pt idx="72">
                  <c:v>7x66 SE von Hofe</c:v>
                </c:pt>
                <c:pt idx="73">
                  <c:v>8x57IS</c:v>
                </c:pt>
                <c:pt idx="74">
                  <c:v>.300 Weatherby Magnum</c:v>
                </c:pt>
                <c:pt idx="75">
                  <c:v>.300 WSM</c:v>
                </c:pt>
                <c:pt idx="76">
                  <c:v>.270 Winchester</c:v>
                </c:pt>
                <c:pt idx="77">
                  <c:v>8x57IS</c:v>
                </c:pt>
                <c:pt idx="78">
                  <c:v>7x66 SE von Hofe</c:v>
                </c:pt>
                <c:pt idx="79">
                  <c:v>8x57IS</c:v>
                </c:pt>
                <c:pt idx="80">
                  <c:v>8x57IS</c:v>
                </c:pt>
                <c:pt idx="81">
                  <c:v>8x57IS</c:v>
                </c:pt>
                <c:pt idx="82">
                  <c:v>7,5x55</c:v>
                </c:pt>
                <c:pt idx="83">
                  <c:v>6,5x68R</c:v>
                </c:pt>
                <c:pt idx="84">
                  <c:v>.300 Winchester Magnum</c:v>
                </c:pt>
                <c:pt idx="85">
                  <c:v>6,5x68</c:v>
                </c:pt>
                <c:pt idx="86">
                  <c:v>6,5x68R</c:v>
                </c:pt>
                <c:pt idx="87">
                  <c:v>7,5x55</c:v>
                </c:pt>
                <c:pt idx="88">
                  <c:v>.300 Winchester Magnum</c:v>
                </c:pt>
                <c:pt idx="89">
                  <c:v>8x57IS</c:v>
                </c:pt>
                <c:pt idx="90">
                  <c:v>.300 WSM</c:v>
                </c:pt>
                <c:pt idx="91">
                  <c:v>7mm Weatherby Magnum</c:v>
                </c:pt>
                <c:pt idx="92">
                  <c:v>6,5x68</c:v>
                </c:pt>
                <c:pt idx="93">
                  <c:v>.30-06 Springfield</c:v>
                </c:pt>
                <c:pt idx="94">
                  <c:v>7mm Remington Magnum</c:v>
                </c:pt>
                <c:pt idx="95">
                  <c:v>7mm WSM</c:v>
                </c:pt>
                <c:pt idx="96">
                  <c:v>7,5x55</c:v>
                </c:pt>
                <c:pt idx="97">
                  <c:v>.30-06 Springfield</c:v>
                </c:pt>
                <c:pt idx="98">
                  <c:v>.30 R Blaser</c:v>
                </c:pt>
                <c:pt idx="99">
                  <c:v>.300 WSM</c:v>
                </c:pt>
                <c:pt idx="100">
                  <c:v>.30-06 Springfield</c:v>
                </c:pt>
                <c:pt idx="101">
                  <c:v>.270 Winchester</c:v>
                </c:pt>
                <c:pt idx="102">
                  <c:v>7mm WSM</c:v>
                </c:pt>
                <c:pt idx="103">
                  <c:v>7x65R</c:v>
                </c:pt>
                <c:pt idx="104">
                  <c:v>7x64</c:v>
                </c:pt>
                <c:pt idx="105">
                  <c:v>7x64</c:v>
                </c:pt>
                <c:pt idx="106">
                  <c:v>7x64</c:v>
                </c:pt>
                <c:pt idx="107">
                  <c:v>6,5x65 RWS</c:v>
                </c:pt>
                <c:pt idx="108">
                  <c:v>7x64</c:v>
                </c:pt>
                <c:pt idx="109">
                  <c:v>7x64</c:v>
                </c:pt>
                <c:pt idx="110">
                  <c:v>6,5x57R</c:v>
                </c:pt>
                <c:pt idx="111">
                  <c:v>.284 Winchester</c:v>
                </c:pt>
                <c:pt idx="112">
                  <c:v>6,5x57</c:v>
                </c:pt>
                <c:pt idx="113">
                  <c:v>7x57</c:v>
                </c:pt>
                <c:pt idx="114">
                  <c:v>6,5x65 RWS</c:v>
                </c:pt>
                <c:pt idx="115">
                  <c:v>6,5x64 Brenneke</c:v>
                </c:pt>
                <c:pt idx="116">
                  <c:v>6,5x55 SE</c:v>
                </c:pt>
                <c:pt idx="117">
                  <c:v>.308 Winchester</c:v>
                </c:pt>
                <c:pt idx="118">
                  <c:v>6,5x64 Brenneke</c:v>
                </c:pt>
                <c:pt idx="119">
                  <c:v>6,5x57</c:v>
                </c:pt>
                <c:pt idx="120">
                  <c:v>6,5-284Norma</c:v>
                </c:pt>
                <c:pt idx="121">
                  <c:v>6,5x57R</c:v>
                </c:pt>
                <c:pt idx="122">
                  <c:v>.308 Winchester</c:v>
                </c:pt>
                <c:pt idx="123">
                  <c:v>6,5x64 Brenneke</c:v>
                </c:pt>
                <c:pt idx="124">
                  <c:v>6,5-284Norma</c:v>
                </c:pt>
                <c:pt idx="125">
                  <c:v>7mm-08</c:v>
                </c:pt>
              </c:strCache>
            </c:strRef>
          </c:cat>
          <c:val>
            <c:numRef>
              <c:f>'Graphik-V° vs. TPL'!$V$4:$V$129</c:f>
              <c:numCache>
                <c:formatCode>0.00</c:formatCode>
                <c:ptCount val="126"/>
                <c:pt idx="0">
                  <c:v>7.0002450980392164</c:v>
                </c:pt>
                <c:pt idx="1">
                  <c:v>7.3355392156862749</c:v>
                </c:pt>
                <c:pt idx="2">
                  <c:v>7.494377551020408</c:v>
                </c:pt>
                <c:pt idx="3">
                  <c:v>7.922535211267606</c:v>
                </c:pt>
                <c:pt idx="4">
                  <c:v>7.922535211267606</c:v>
                </c:pt>
                <c:pt idx="5">
                  <c:v>7.922535211267606</c:v>
                </c:pt>
                <c:pt idx="6">
                  <c:v>8.1355034482758626</c:v>
                </c:pt>
                <c:pt idx="7">
                  <c:v>8.1588040201005025</c:v>
                </c:pt>
                <c:pt idx="8">
                  <c:v>8.8020833333333339</c:v>
                </c:pt>
                <c:pt idx="9">
                  <c:v>8.8670454545454547</c:v>
                </c:pt>
                <c:pt idx="10">
                  <c:v>9.060377358490566</c:v>
                </c:pt>
                <c:pt idx="11">
                  <c:v>9.0827981651376142</c:v>
                </c:pt>
                <c:pt idx="12">
                  <c:v>9.1292592592592587</c:v>
                </c:pt>
                <c:pt idx="13">
                  <c:v>9.2011911764705872</c:v>
                </c:pt>
                <c:pt idx="14">
                  <c:v>9.3906701570680635</c:v>
                </c:pt>
                <c:pt idx="15">
                  <c:v>9.4156862745098042</c:v>
                </c:pt>
                <c:pt idx="16">
                  <c:v>9.432142076502732</c:v>
                </c:pt>
                <c:pt idx="17">
                  <c:v>9.5235465116279059</c:v>
                </c:pt>
                <c:pt idx="18">
                  <c:v>9.5695364238410594</c:v>
                </c:pt>
                <c:pt idx="19">
                  <c:v>9.5980552486187847</c:v>
                </c:pt>
                <c:pt idx="20">
                  <c:v>9.6387614678899087</c:v>
                </c:pt>
                <c:pt idx="21">
                  <c:v>9.7182222222222219</c:v>
                </c:pt>
                <c:pt idx="22">
                  <c:v>9.8381538461538458</c:v>
                </c:pt>
                <c:pt idx="23">
                  <c:v>9.9181068702290069</c:v>
                </c:pt>
                <c:pt idx="24">
                  <c:v>9.9881097560975611</c:v>
                </c:pt>
                <c:pt idx="25">
                  <c:v>10.042999999999999</c:v>
                </c:pt>
                <c:pt idx="26">
                  <c:v>10.158582089552239</c:v>
                </c:pt>
                <c:pt idx="27">
                  <c:v>10.381432835820895</c:v>
                </c:pt>
                <c:pt idx="28">
                  <c:v>10.394414285714285</c:v>
                </c:pt>
                <c:pt idx="29">
                  <c:v>10.464864864864865</c:v>
                </c:pt>
                <c:pt idx="30">
                  <c:v>10.584</c:v>
                </c:pt>
                <c:pt idx="31">
                  <c:v>10.641726618705036</c:v>
                </c:pt>
                <c:pt idx="32">
                  <c:v>10.656493150684932</c:v>
                </c:pt>
                <c:pt idx="33">
                  <c:v>10.69090909090909</c:v>
                </c:pt>
                <c:pt idx="34">
                  <c:v>10.725446428571429</c:v>
                </c:pt>
                <c:pt idx="35">
                  <c:v>10.783450704225352</c:v>
                </c:pt>
                <c:pt idx="36">
                  <c:v>11.061818181818182</c:v>
                </c:pt>
                <c:pt idx="37">
                  <c:v>11.466852173913043</c:v>
                </c:pt>
                <c:pt idx="38">
                  <c:v>11.47301052631579</c:v>
                </c:pt>
                <c:pt idx="39">
                  <c:v>11.500318681318682</c:v>
                </c:pt>
                <c:pt idx="40">
                  <c:v>11.564816666666667</c:v>
                </c:pt>
                <c:pt idx="41">
                  <c:v>11.673611111111111</c:v>
                </c:pt>
                <c:pt idx="42">
                  <c:v>11.803017857142857</c:v>
                </c:pt>
                <c:pt idx="43">
                  <c:v>11.908128571428572</c:v>
                </c:pt>
                <c:pt idx="44">
                  <c:v>11.918376068376068</c:v>
                </c:pt>
                <c:pt idx="45">
                  <c:v>11.955018867924528</c:v>
                </c:pt>
                <c:pt idx="46">
                  <c:v>12.001543408360128</c:v>
                </c:pt>
                <c:pt idx="47">
                  <c:v>12.125525179856115</c:v>
                </c:pt>
                <c:pt idx="48">
                  <c:v>12.1968</c:v>
                </c:pt>
                <c:pt idx="49">
                  <c:v>12.240166666666665</c:v>
                </c:pt>
                <c:pt idx="50">
                  <c:v>12.263513513513514</c:v>
                </c:pt>
                <c:pt idx="51">
                  <c:v>12.336046511627906</c:v>
                </c:pt>
                <c:pt idx="52">
                  <c:v>12.390254237288136</c:v>
                </c:pt>
                <c:pt idx="53">
                  <c:v>12.528640522875818</c:v>
                </c:pt>
                <c:pt idx="54">
                  <c:v>12.617475728155339</c:v>
                </c:pt>
                <c:pt idx="55">
                  <c:v>12.683420479302834</c:v>
                </c:pt>
                <c:pt idx="56">
                  <c:v>12.899281690140846</c:v>
                </c:pt>
                <c:pt idx="57">
                  <c:v>12.938882352941176</c:v>
                </c:pt>
                <c:pt idx="58">
                  <c:v>12.938882352941176</c:v>
                </c:pt>
                <c:pt idx="59">
                  <c:v>12.983685039370078</c:v>
                </c:pt>
                <c:pt idx="60">
                  <c:v>13.000396825396825</c:v>
                </c:pt>
                <c:pt idx="61">
                  <c:v>13.075557065217392</c:v>
                </c:pt>
                <c:pt idx="62">
                  <c:v>13.127070866141732</c:v>
                </c:pt>
                <c:pt idx="63">
                  <c:v>13.245266331658291</c:v>
                </c:pt>
                <c:pt idx="64">
                  <c:v>13.54017094017094</c:v>
                </c:pt>
                <c:pt idx="65">
                  <c:v>13.600018867924527</c:v>
                </c:pt>
                <c:pt idx="66">
                  <c:v>13.744505263157894</c:v>
                </c:pt>
                <c:pt idx="67">
                  <c:v>13.790520000000001</c:v>
                </c:pt>
                <c:pt idx="68">
                  <c:v>13.796658227848102</c:v>
                </c:pt>
                <c:pt idx="69">
                  <c:v>13.832012195121951</c:v>
                </c:pt>
                <c:pt idx="70">
                  <c:v>13.850181818181818</c:v>
                </c:pt>
                <c:pt idx="71">
                  <c:v>13.89423076923077</c:v>
                </c:pt>
                <c:pt idx="72">
                  <c:v>14.000320512820513</c:v>
                </c:pt>
                <c:pt idx="73">
                  <c:v>14.139108910891089</c:v>
                </c:pt>
                <c:pt idx="74">
                  <c:v>14.336486486486487</c:v>
                </c:pt>
                <c:pt idx="75">
                  <c:v>14.647813953488372</c:v>
                </c:pt>
                <c:pt idx="76">
                  <c:v>14.674796747967479</c:v>
                </c:pt>
                <c:pt idx="77">
                  <c:v>14.688979999999999</c:v>
                </c:pt>
                <c:pt idx="78">
                  <c:v>14.714119205298013</c:v>
                </c:pt>
                <c:pt idx="79">
                  <c:v>14.831882845188286</c:v>
                </c:pt>
                <c:pt idx="80">
                  <c:v>14.884930693069307</c:v>
                </c:pt>
                <c:pt idx="81">
                  <c:v>14.918877551020408</c:v>
                </c:pt>
                <c:pt idx="82">
                  <c:v>15.05218018018018</c:v>
                </c:pt>
                <c:pt idx="83">
                  <c:v>15.05418320610687</c:v>
                </c:pt>
                <c:pt idx="84">
                  <c:v>15.097804511278195</c:v>
                </c:pt>
                <c:pt idx="85">
                  <c:v>15.26474820143885</c:v>
                </c:pt>
                <c:pt idx="86">
                  <c:v>15.406805970149254</c:v>
                </c:pt>
                <c:pt idx="87">
                  <c:v>15.504166666666666</c:v>
                </c:pt>
                <c:pt idx="88">
                  <c:v>15.553218045112782</c:v>
                </c:pt>
                <c:pt idx="89">
                  <c:v>15.553723404255319</c:v>
                </c:pt>
                <c:pt idx="90">
                  <c:v>15.576323987538942</c:v>
                </c:pt>
                <c:pt idx="91">
                  <c:v>15.680970149253731</c:v>
                </c:pt>
                <c:pt idx="92">
                  <c:v>15.706140845070422</c:v>
                </c:pt>
                <c:pt idx="93">
                  <c:v>15.801541284403669</c:v>
                </c:pt>
                <c:pt idx="94">
                  <c:v>15.936585365853658</c:v>
                </c:pt>
                <c:pt idx="95">
                  <c:v>15.937574803149605</c:v>
                </c:pt>
                <c:pt idx="96">
                  <c:v>16.059313725490195</c:v>
                </c:pt>
                <c:pt idx="97">
                  <c:v>16.099654545454545</c:v>
                </c:pt>
                <c:pt idx="98">
                  <c:v>16.216683760683761</c:v>
                </c:pt>
                <c:pt idx="99">
                  <c:v>16.323161290322581</c:v>
                </c:pt>
                <c:pt idx="100">
                  <c:v>16.337287822878228</c:v>
                </c:pt>
                <c:pt idx="101">
                  <c:v>16.362962962962964</c:v>
                </c:pt>
                <c:pt idx="102">
                  <c:v>16.396958677685951</c:v>
                </c:pt>
                <c:pt idx="103">
                  <c:v>16.671698113207547</c:v>
                </c:pt>
                <c:pt idx="104">
                  <c:v>16.975869158878503</c:v>
                </c:pt>
                <c:pt idx="105">
                  <c:v>17.089920792079205</c:v>
                </c:pt>
                <c:pt idx="106">
                  <c:v>17.264220183486238</c:v>
                </c:pt>
                <c:pt idx="107">
                  <c:v>17.40378947368421</c:v>
                </c:pt>
                <c:pt idx="108">
                  <c:v>17.571564356435644</c:v>
                </c:pt>
                <c:pt idx="109">
                  <c:v>17.709619999999997</c:v>
                </c:pt>
                <c:pt idx="110">
                  <c:v>17.964505747126438</c:v>
                </c:pt>
                <c:pt idx="111">
                  <c:v>17.994306122448979</c:v>
                </c:pt>
                <c:pt idx="112">
                  <c:v>18.05</c:v>
                </c:pt>
                <c:pt idx="113">
                  <c:v>18.120805369127517</c:v>
                </c:pt>
                <c:pt idx="114">
                  <c:v>18.2182</c:v>
                </c:pt>
                <c:pt idx="115">
                  <c:v>18.370666666666668</c:v>
                </c:pt>
                <c:pt idx="116">
                  <c:v>18.409090909090907</c:v>
                </c:pt>
                <c:pt idx="117">
                  <c:v>18.420930232558142</c:v>
                </c:pt>
                <c:pt idx="118">
                  <c:v>18.506942307692309</c:v>
                </c:pt>
                <c:pt idx="119">
                  <c:v>18.602105263157892</c:v>
                </c:pt>
                <c:pt idx="120">
                  <c:v>18.616897196261682</c:v>
                </c:pt>
                <c:pt idx="121">
                  <c:v>18.645950617283951</c:v>
                </c:pt>
                <c:pt idx="122">
                  <c:v>18.660240963855419</c:v>
                </c:pt>
                <c:pt idx="123">
                  <c:v>18.691588785046729</c:v>
                </c:pt>
                <c:pt idx="124">
                  <c:v>18.979029702970298</c:v>
                </c:pt>
                <c:pt idx="125">
                  <c:v>19.129662650602413</c:v>
                </c:pt>
              </c:numCache>
            </c:numRef>
          </c:val>
        </c:ser>
        <c:dLbls>
          <c:showLegendKey val="0"/>
          <c:showVal val="0"/>
          <c:showCatName val="0"/>
          <c:showSerName val="0"/>
          <c:showPercent val="0"/>
          <c:showBubbleSize val="0"/>
        </c:dLbls>
        <c:gapWidth val="150"/>
        <c:axId val="82519552"/>
        <c:axId val="82521472"/>
      </c:barChart>
      <c:catAx>
        <c:axId val="82519552"/>
        <c:scaling>
          <c:orientation val="minMax"/>
        </c:scaling>
        <c:delete val="0"/>
        <c:axPos val="l"/>
        <c:title>
          <c:tx>
            <c:rich>
              <a:bodyPr rot="0" vert="horz"/>
              <a:lstStyle/>
              <a:p>
                <a:pPr algn="ctr">
                  <a:defRPr sz="800" b="1" i="0" u="none" strike="noStrike" baseline="0">
                    <a:solidFill>
                      <a:srgbClr val="000000"/>
                    </a:solidFill>
                    <a:latin typeface="Arial"/>
                    <a:ea typeface="Arial"/>
                    <a:cs typeface="Arial"/>
                  </a:defRPr>
                </a:pPr>
                <a:r>
                  <a:rPr lang="en-GB"/>
                  <a:t>Patronen</a:t>
                </a:r>
              </a:p>
            </c:rich>
          </c:tx>
          <c:layout>
            <c:manualLayout>
              <c:xMode val="edge"/>
              <c:yMode val="edge"/>
              <c:x val="7.1770334928229667E-3"/>
              <c:y val="0.7298913638161345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82521472"/>
        <c:crosses val="autoZero"/>
        <c:auto val="1"/>
        <c:lblAlgn val="ctr"/>
        <c:lblOffset val="100"/>
        <c:tickLblSkip val="1"/>
        <c:tickMarkSkip val="1"/>
        <c:noMultiLvlLbl val="0"/>
      </c:catAx>
      <c:valAx>
        <c:axId val="82521472"/>
        <c:scaling>
          <c:orientation val="minMax"/>
        </c:scaling>
        <c:delete val="0"/>
        <c:axPos val="b"/>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GB"/>
                  <a:t>Faktor</a:t>
                </a:r>
              </a:p>
            </c:rich>
          </c:tx>
          <c:layout>
            <c:manualLayout>
              <c:xMode val="edge"/>
              <c:yMode val="edge"/>
              <c:x val="0.57894736842105265"/>
              <c:y val="0.988760437508382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519552"/>
        <c:crosses val="autoZero"/>
        <c:crossBetween val="between"/>
        <c:majorUnit val="5"/>
        <c:minorUnit val="2"/>
      </c:valAx>
      <c:spPr>
        <a:solidFill>
          <a:srgbClr val="C3DDB8"/>
        </a:solidFill>
        <a:ln w="12700">
          <a:solidFill>
            <a:srgbClr val="88BA71"/>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n-GB"/>
              <a:t>Brennraum versus Gasdruck</a:t>
            </a:r>
          </a:p>
        </c:rich>
      </c:tx>
      <c:layout>
        <c:manualLayout>
          <c:xMode val="edge"/>
          <c:yMode val="edge"/>
          <c:x val="9.2105263157894732E-2"/>
          <c:y val="1.2996140741673233E-2"/>
        </c:manualLayout>
      </c:layout>
      <c:overlay val="0"/>
      <c:spPr>
        <a:noFill/>
        <a:ln w="25400">
          <a:noFill/>
        </a:ln>
      </c:spPr>
    </c:title>
    <c:autoTitleDeleted val="0"/>
    <c:plotArea>
      <c:layout>
        <c:manualLayout>
          <c:layoutTarget val="inner"/>
          <c:xMode val="edge"/>
          <c:yMode val="edge"/>
          <c:x val="0.21650717703349281"/>
          <c:y val="3.54759517542972E-2"/>
          <c:w val="0.75239234449760761"/>
          <c:h val="0.94555705071849572"/>
        </c:manualLayout>
      </c:layout>
      <c:barChart>
        <c:barDir val="bar"/>
        <c:grouping val="clustered"/>
        <c:varyColors val="0"/>
        <c:ser>
          <c:idx val="0"/>
          <c:order val="0"/>
          <c:tx>
            <c:strRef>
              <c:f>'Effizienz-Faktor-Neu'!$C$4:$C$137</c:f>
              <c:strCache>
                <c:ptCount val="1"/>
                <c:pt idx="0">
                  <c:v>.376 Steyr .416/323 Gian-Marchet® .416/323 Gian-Marchet® .376 Steyr 10,3x72 Gian-Marchet® .416 Taylor .416 Taylor .416 Remington Magnum .375 Holland &amp; Holland Magnum .375 Holland &amp; Holland Magnum 9,3x64 9,3x64 .416 Remington Magnum .375 Holland &amp; Holland </c:v>
                </c:pt>
              </c:strCache>
            </c:strRef>
          </c:tx>
          <c:spPr>
            <a:solidFill>
              <a:srgbClr val="255B89"/>
            </a:solidFill>
            <a:ln w="12700">
              <a:solidFill>
                <a:srgbClr val="000000"/>
              </a:solidFill>
              <a:prstDash val="solid"/>
            </a:ln>
          </c:spPr>
          <c:invertIfNegative val="0"/>
          <c:cat>
            <c:strRef>
              <c:f>'Graphik Brennraum vs. Gasdruck'!$U$4:$U$136</c:f>
              <c:strCache>
                <c:ptCount val="133"/>
                <c:pt idx="0">
                  <c:v>10.3x60R</c:v>
                </c:pt>
                <c:pt idx="1">
                  <c:v>10.3x60R</c:v>
                </c:pt>
                <c:pt idx="2">
                  <c:v>10.3x60R</c:v>
                </c:pt>
                <c:pt idx="3">
                  <c:v>10.3x60R</c:v>
                </c:pt>
                <c:pt idx="4">
                  <c:v>.500/416 NE</c:v>
                </c:pt>
                <c:pt idx="5">
                  <c:v>.500/416 NE</c:v>
                </c:pt>
                <c:pt idx="6">
                  <c:v>.500/416 NE</c:v>
                </c:pt>
                <c:pt idx="7">
                  <c:v>10.3x60R</c:v>
                </c:pt>
                <c:pt idx="8">
                  <c:v>6,5x57R</c:v>
                </c:pt>
                <c:pt idx="9">
                  <c:v>.416 Rigby</c:v>
                </c:pt>
                <c:pt idx="10">
                  <c:v>10.3x60R</c:v>
                </c:pt>
                <c:pt idx="11">
                  <c:v>6,5x57R</c:v>
                </c:pt>
                <c:pt idx="12">
                  <c:v>8x57IRS</c:v>
                </c:pt>
                <c:pt idx="13">
                  <c:v>10.3x60R</c:v>
                </c:pt>
                <c:pt idx="14">
                  <c:v>10.3x60R</c:v>
                </c:pt>
                <c:pt idx="15">
                  <c:v>10.3x60R</c:v>
                </c:pt>
                <c:pt idx="16">
                  <c:v>10.3x60R</c:v>
                </c:pt>
                <c:pt idx="17">
                  <c:v>6,5x55 SE</c:v>
                </c:pt>
                <c:pt idx="18">
                  <c:v>9,3x74R</c:v>
                </c:pt>
                <c:pt idx="19">
                  <c:v>6,5x68R</c:v>
                </c:pt>
                <c:pt idx="20">
                  <c:v>6,5x55 SE</c:v>
                </c:pt>
                <c:pt idx="21">
                  <c:v>8x75RS</c:v>
                </c:pt>
                <c:pt idx="22">
                  <c:v>6,5x57</c:v>
                </c:pt>
                <c:pt idx="23">
                  <c:v>6,5x55 SE</c:v>
                </c:pt>
                <c:pt idx="24">
                  <c:v>6,5x68R</c:v>
                </c:pt>
                <c:pt idx="25">
                  <c:v>8x75RS</c:v>
                </c:pt>
                <c:pt idx="26">
                  <c:v>7,5x55</c:v>
                </c:pt>
                <c:pt idx="27">
                  <c:v>9,3x74R</c:v>
                </c:pt>
                <c:pt idx="28">
                  <c:v>8x57IS</c:v>
                </c:pt>
                <c:pt idx="29">
                  <c:v>6,5x57</c:v>
                </c:pt>
                <c:pt idx="30">
                  <c:v>8x57IS</c:v>
                </c:pt>
                <c:pt idx="31">
                  <c:v>7,5x55</c:v>
                </c:pt>
                <c:pt idx="32">
                  <c:v>8x57IS</c:v>
                </c:pt>
                <c:pt idx="33">
                  <c:v>9,3x74R</c:v>
                </c:pt>
                <c:pt idx="34">
                  <c:v>.30 R Blaser</c:v>
                </c:pt>
                <c:pt idx="35">
                  <c:v>7x65R</c:v>
                </c:pt>
                <c:pt idx="36">
                  <c:v>.30-06 Springfield</c:v>
                </c:pt>
                <c:pt idx="37">
                  <c:v>8x57IS</c:v>
                </c:pt>
                <c:pt idx="38">
                  <c:v>7x57</c:v>
                </c:pt>
                <c:pt idx="39">
                  <c:v>8x57IS</c:v>
                </c:pt>
                <c:pt idx="40">
                  <c:v>6,5-284Norma</c:v>
                </c:pt>
                <c:pt idx="41">
                  <c:v>.30-06 Springfield</c:v>
                </c:pt>
                <c:pt idx="42">
                  <c:v>8x57IS</c:v>
                </c:pt>
                <c:pt idx="43">
                  <c:v>6,5-284Norma</c:v>
                </c:pt>
                <c:pt idx="44">
                  <c:v>.30-06 Springfield</c:v>
                </c:pt>
                <c:pt idx="45">
                  <c:v>10,3x74R</c:v>
                </c:pt>
                <c:pt idx="46">
                  <c:v>7,5x55</c:v>
                </c:pt>
                <c:pt idx="47">
                  <c:v>6,5x65 RWS</c:v>
                </c:pt>
                <c:pt idx="48">
                  <c:v>.300 Weatherby Magnum</c:v>
                </c:pt>
                <c:pt idx="49">
                  <c:v>.300 Weatherby Magnum</c:v>
                </c:pt>
                <c:pt idx="50">
                  <c:v>.300 Weatherby Magnum</c:v>
                </c:pt>
                <c:pt idx="51">
                  <c:v>.300 Weatherby Magnum</c:v>
                </c:pt>
                <c:pt idx="52">
                  <c:v>9,3x62</c:v>
                </c:pt>
                <c:pt idx="53">
                  <c:v>7x64</c:v>
                </c:pt>
                <c:pt idx="54">
                  <c:v>6,5x68</c:v>
                </c:pt>
                <c:pt idx="55">
                  <c:v>6,5x68</c:v>
                </c:pt>
                <c:pt idx="56">
                  <c:v>.338 Winchester Magnum</c:v>
                </c:pt>
                <c:pt idx="57">
                  <c:v>.300 Winchester Magnum</c:v>
                </c:pt>
                <c:pt idx="58">
                  <c:v>6,5x65 RWS</c:v>
                </c:pt>
                <c:pt idx="59">
                  <c:v>7,82 Warbird</c:v>
                </c:pt>
                <c:pt idx="60">
                  <c:v>.338 Winchester Magnum</c:v>
                </c:pt>
                <c:pt idx="61">
                  <c:v>7,82 Warbird</c:v>
                </c:pt>
                <c:pt idx="62">
                  <c:v>.300 Winchester Magnum</c:v>
                </c:pt>
                <c:pt idx="63">
                  <c:v>8mm Remington Magnum</c:v>
                </c:pt>
                <c:pt idx="64">
                  <c:v>.300 WSM</c:v>
                </c:pt>
                <c:pt idx="65">
                  <c:v>.300 WSM</c:v>
                </c:pt>
                <c:pt idx="66">
                  <c:v>9,3x62 Drückjagd</c:v>
                </c:pt>
                <c:pt idx="67">
                  <c:v>9,3x62</c:v>
                </c:pt>
                <c:pt idx="68">
                  <c:v>.260 Remington</c:v>
                </c:pt>
                <c:pt idx="69">
                  <c:v>8x57IS</c:v>
                </c:pt>
                <c:pt idx="70">
                  <c:v>.260 Remington</c:v>
                </c:pt>
                <c:pt idx="71">
                  <c:v>.260 Remington</c:v>
                </c:pt>
                <c:pt idx="72">
                  <c:v>9,3x62</c:v>
                </c:pt>
                <c:pt idx="73">
                  <c:v>6,5x64 Brenneke</c:v>
                </c:pt>
                <c:pt idx="74">
                  <c:v>7x66 SE von Hofe</c:v>
                </c:pt>
                <c:pt idx="75">
                  <c:v>7mm Weatherby Magnum</c:v>
                </c:pt>
                <c:pt idx="76">
                  <c:v>7x66 SE von Hofe</c:v>
                </c:pt>
                <c:pt idx="77">
                  <c:v>7mm-08</c:v>
                </c:pt>
                <c:pt idx="78">
                  <c:v>6,5x64 Brenneke</c:v>
                </c:pt>
                <c:pt idx="79">
                  <c:v>7mm-08</c:v>
                </c:pt>
                <c:pt idx="80">
                  <c:v>9,3x62</c:v>
                </c:pt>
                <c:pt idx="81">
                  <c:v>6,5x64 Brenneke</c:v>
                </c:pt>
                <c:pt idx="82">
                  <c:v>.270 Winchester</c:v>
                </c:pt>
                <c:pt idx="83">
                  <c:v>7x64</c:v>
                </c:pt>
                <c:pt idx="84">
                  <c:v>7mm WSM</c:v>
                </c:pt>
                <c:pt idx="85">
                  <c:v>7x64</c:v>
                </c:pt>
                <c:pt idx="86">
                  <c:v>8x64S</c:v>
                </c:pt>
                <c:pt idx="87">
                  <c:v>.308 Winchester</c:v>
                </c:pt>
                <c:pt idx="88">
                  <c:v>7x64</c:v>
                </c:pt>
                <c:pt idx="89">
                  <c:v>.270 Winchester</c:v>
                </c:pt>
                <c:pt idx="90">
                  <c:v>.416 Weatherby Magnum</c:v>
                </c:pt>
                <c:pt idx="91">
                  <c:v>7mm Remington Magnum</c:v>
                </c:pt>
                <c:pt idx="92">
                  <c:v>10,57 Meteor</c:v>
                </c:pt>
                <c:pt idx="93">
                  <c:v>7x64</c:v>
                </c:pt>
                <c:pt idx="94">
                  <c:v>7mm WSM</c:v>
                </c:pt>
                <c:pt idx="95">
                  <c:v>8x64S</c:v>
                </c:pt>
                <c:pt idx="96">
                  <c:v>7mm-08</c:v>
                </c:pt>
                <c:pt idx="97">
                  <c:v>.338 Lapua Magnum</c:v>
                </c:pt>
                <c:pt idx="98">
                  <c:v>.338 Lapua Magnum</c:v>
                </c:pt>
                <c:pt idx="99">
                  <c:v>.284 Winchester</c:v>
                </c:pt>
                <c:pt idx="100">
                  <c:v>.375 Remington Ultra Magnum</c:v>
                </c:pt>
                <c:pt idx="101">
                  <c:v>10,3x72 Gian-Marchet®</c:v>
                </c:pt>
                <c:pt idx="102">
                  <c:v>8x68S</c:v>
                </c:pt>
                <c:pt idx="103">
                  <c:v>.375 Remington Ultra Magnum</c:v>
                </c:pt>
                <c:pt idx="104">
                  <c:v>10,57 Meteor</c:v>
                </c:pt>
                <c:pt idx="105">
                  <c:v>.375 Remington Ultra Magnum</c:v>
                </c:pt>
                <c:pt idx="106">
                  <c:v>.338 Lapua Magnum</c:v>
                </c:pt>
                <c:pt idx="107">
                  <c:v>.378 Weatherby Magnum</c:v>
                </c:pt>
                <c:pt idx="108">
                  <c:v>9,3x64</c:v>
                </c:pt>
                <c:pt idx="109">
                  <c:v>.416 Remington Magnum</c:v>
                </c:pt>
                <c:pt idx="110">
                  <c:v>.378 Weatherby Magnum</c:v>
                </c:pt>
                <c:pt idx="111">
                  <c:v>.416 Remington Magnum</c:v>
                </c:pt>
                <c:pt idx="112">
                  <c:v>.308 Winchester</c:v>
                </c:pt>
                <c:pt idx="113">
                  <c:v>.375 Ruger</c:v>
                </c:pt>
                <c:pt idx="114">
                  <c:v>.375 Ruger</c:v>
                </c:pt>
                <c:pt idx="115">
                  <c:v>.416 Remington Magnum</c:v>
                </c:pt>
                <c:pt idx="116">
                  <c:v>.375 Holland &amp; Holland Magnum</c:v>
                </c:pt>
                <c:pt idx="117">
                  <c:v>.416/323 Gian-Marchet®</c:v>
                </c:pt>
                <c:pt idx="118">
                  <c:v>8x68S</c:v>
                </c:pt>
                <c:pt idx="119">
                  <c:v>7mm STW</c:v>
                </c:pt>
                <c:pt idx="120">
                  <c:v>.300 WSM</c:v>
                </c:pt>
                <c:pt idx="121">
                  <c:v>.375 Holland &amp; Holland Magnum</c:v>
                </c:pt>
                <c:pt idx="122">
                  <c:v>9,3x64</c:v>
                </c:pt>
                <c:pt idx="123">
                  <c:v>.416 Taylor</c:v>
                </c:pt>
                <c:pt idx="124">
                  <c:v>.338 Winchester Magnum</c:v>
                </c:pt>
                <c:pt idx="125">
                  <c:v>9,3x64</c:v>
                </c:pt>
                <c:pt idx="126">
                  <c:v>.416 Taylor</c:v>
                </c:pt>
                <c:pt idx="127">
                  <c:v>.375 Holland &amp; Holland Magnum</c:v>
                </c:pt>
                <c:pt idx="128">
                  <c:v>.416 Remington Magnum</c:v>
                </c:pt>
                <c:pt idx="129">
                  <c:v>.376 Steyr</c:v>
                </c:pt>
                <c:pt idx="130">
                  <c:v>.300 Weatherby Magnum</c:v>
                </c:pt>
                <c:pt idx="131">
                  <c:v>.416/323 Gian-Marchet®</c:v>
                </c:pt>
                <c:pt idx="132">
                  <c:v>10,3x72 Gian-Marchet®</c:v>
                </c:pt>
              </c:strCache>
            </c:strRef>
          </c:cat>
          <c:val>
            <c:numRef>
              <c:f>'Graphik Brennraum vs. Gasdruck'!$V$4:$V$129</c:f>
              <c:numCache>
                <c:formatCode>0.00</c:formatCode>
                <c:ptCount val="126"/>
                <c:pt idx="0">
                  <c:v>3171.9274018544093</c:v>
                </c:pt>
                <c:pt idx="1">
                  <c:v>3190.8360599876696</c:v>
                </c:pt>
                <c:pt idx="2">
                  <c:v>3316.8876781591421</c:v>
                </c:pt>
                <c:pt idx="3">
                  <c:v>3398.4936448440099</c:v>
                </c:pt>
                <c:pt idx="4">
                  <c:v>3516.4989999277764</c:v>
                </c:pt>
                <c:pt idx="5">
                  <c:v>3552.4052808888309</c:v>
                </c:pt>
                <c:pt idx="6">
                  <c:v>3573.5925887271342</c:v>
                </c:pt>
                <c:pt idx="7">
                  <c:v>3627.3629754370627</c:v>
                </c:pt>
                <c:pt idx="8">
                  <c:v>3741.8310326048349</c:v>
                </c:pt>
                <c:pt idx="9">
                  <c:v>3760.3059512448208</c:v>
                </c:pt>
                <c:pt idx="10">
                  <c:v>3766.1407146028605</c:v>
                </c:pt>
                <c:pt idx="11">
                  <c:v>3845.4729618746919</c:v>
                </c:pt>
                <c:pt idx="12">
                  <c:v>3872.5056901968678</c:v>
                </c:pt>
                <c:pt idx="13">
                  <c:v>3972.2652991683235</c:v>
                </c:pt>
                <c:pt idx="14">
                  <c:v>3984.6841166757831</c:v>
                </c:pt>
                <c:pt idx="15">
                  <c:v>4243.9068310242346</c:v>
                </c:pt>
                <c:pt idx="16">
                  <c:v>4243.9068310242346</c:v>
                </c:pt>
                <c:pt idx="17">
                  <c:v>4261.9029308947001</c:v>
                </c:pt>
                <c:pt idx="18">
                  <c:v>4364.6226795476514</c:v>
                </c:pt>
                <c:pt idx="19">
                  <c:v>4385.5353137327957</c:v>
                </c:pt>
                <c:pt idx="20">
                  <c:v>4391.895612882774</c:v>
                </c:pt>
                <c:pt idx="21">
                  <c:v>4397.5365906623238</c:v>
                </c:pt>
                <c:pt idx="22">
                  <c:v>4404.7398029453871</c:v>
                </c:pt>
                <c:pt idx="23">
                  <c:v>4411.1161626109269</c:v>
                </c:pt>
                <c:pt idx="24">
                  <c:v>4415.6525662835229</c:v>
                </c:pt>
                <c:pt idx="25">
                  <c:v>4422.3014789444114</c:v>
                </c:pt>
                <c:pt idx="26">
                  <c:v>4444.4593607210154</c:v>
                </c:pt>
                <c:pt idx="27">
                  <c:v>4444.5874521576188</c:v>
                </c:pt>
                <c:pt idx="28">
                  <c:v>4458.0329924235639</c:v>
                </c:pt>
                <c:pt idx="29">
                  <c:v>4464.184558158463</c:v>
                </c:pt>
                <c:pt idx="30">
                  <c:v>4468.4112378792843</c:v>
                </c:pt>
                <c:pt idx="31">
                  <c:v>4470.9718623305225</c:v>
                </c:pt>
                <c:pt idx="32">
                  <c:v>4473.0393178770873</c:v>
                </c:pt>
                <c:pt idx="33">
                  <c:v>4510.7003148671974</c:v>
                </c:pt>
                <c:pt idx="34">
                  <c:v>4515.4739719504205</c:v>
                </c:pt>
                <c:pt idx="35">
                  <c:v>4539.5589239553719</c:v>
                </c:pt>
                <c:pt idx="36">
                  <c:v>4549.0626263546637</c:v>
                </c:pt>
                <c:pt idx="37">
                  <c:v>4564.0364189276916</c:v>
                </c:pt>
                <c:pt idx="38">
                  <c:v>4564.5716853328431</c:v>
                </c:pt>
                <c:pt idx="39">
                  <c:v>4572.492812504318</c:v>
                </c:pt>
                <c:pt idx="40">
                  <c:v>4584.0169821092441</c:v>
                </c:pt>
                <c:pt idx="41">
                  <c:v>4606.5728997599062</c:v>
                </c:pt>
                <c:pt idx="42">
                  <c:v>4607.8628555991763</c:v>
                </c:pt>
                <c:pt idx="43">
                  <c:v>4623.0592109147838</c:v>
                </c:pt>
                <c:pt idx="44">
                  <c:v>4659.5897234144322</c:v>
                </c:pt>
                <c:pt idx="45">
                  <c:v>4664.2481091769878</c:v>
                </c:pt>
                <c:pt idx="46">
                  <c:v>4699.0436672199967</c:v>
                </c:pt>
                <c:pt idx="47">
                  <c:v>4725.4774315381273</c:v>
                </c:pt>
                <c:pt idx="48">
                  <c:v>4741.7651883504996</c:v>
                </c:pt>
                <c:pt idx="49">
                  <c:v>4745.0151987606096</c:v>
                </c:pt>
                <c:pt idx="50">
                  <c:v>4754.792015791023</c:v>
                </c:pt>
                <c:pt idx="51">
                  <c:v>4754.792015791023</c:v>
                </c:pt>
                <c:pt idx="52">
                  <c:v>4759.9026668679371</c:v>
                </c:pt>
                <c:pt idx="53">
                  <c:v>4766.7200442836529</c:v>
                </c:pt>
                <c:pt idx="54">
                  <c:v>4771.5154353534317</c:v>
                </c:pt>
                <c:pt idx="55">
                  <c:v>4771.5154353534317</c:v>
                </c:pt>
                <c:pt idx="56">
                  <c:v>4788.7665906372422</c:v>
                </c:pt>
                <c:pt idx="57">
                  <c:v>4789.9394424366756</c:v>
                </c:pt>
                <c:pt idx="58">
                  <c:v>4793.5712678186765</c:v>
                </c:pt>
                <c:pt idx="59">
                  <c:v>4794.4463781567856</c:v>
                </c:pt>
                <c:pt idx="60">
                  <c:v>4804.3760742854201</c:v>
                </c:pt>
                <c:pt idx="61">
                  <c:v>4807.654219418926</c:v>
                </c:pt>
                <c:pt idx="62">
                  <c:v>4810.1264969821823</c:v>
                </c:pt>
                <c:pt idx="63">
                  <c:v>4844.8542800666028</c:v>
                </c:pt>
                <c:pt idx="64">
                  <c:v>4855.3335867580481</c:v>
                </c:pt>
                <c:pt idx="65">
                  <c:v>4857.6093465831045</c:v>
                </c:pt>
                <c:pt idx="66">
                  <c:v>4865.5623314380391</c:v>
                </c:pt>
                <c:pt idx="67">
                  <c:v>4865.5623314380391</c:v>
                </c:pt>
                <c:pt idx="68">
                  <c:v>4882.3493554717343</c:v>
                </c:pt>
                <c:pt idx="69">
                  <c:v>4884.0480196893732</c:v>
                </c:pt>
                <c:pt idx="70">
                  <c:v>4884.7298280975119</c:v>
                </c:pt>
                <c:pt idx="71">
                  <c:v>4885.9209351026566</c:v>
                </c:pt>
                <c:pt idx="72">
                  <c:v>4891.0294620984587</c:v>
                </c:pt>
                <c:pt idx="73">
                  <c:v>4904.7138525122782</c:v>
                </c:pt>
                <c:pt idx="74">
                  <c:v>4914.9782454771284</c:v>
                </c:pt>
                <c:pt idx="75">
                  <c:v>4929.7879168735981</c:v>
                </c:pt>
                <c:pt idx="76">
                  <c:v>4933.1314430596849</c:v>
                </c:pt>
                <c:pt idx="77">
                  <c:v>4939.0932995063204</c:v>
                </c:pt>
                <c:pt idx="78">
                  <c:v>4944.3243681857748</c:v>
                </c:pt>
                <c:pt idx="79">
                  <c:v>4947.4870001852578</c:v>
                </c:pt>
                <c:pt idx="80">
                  <c:v>4948.2823153337249</c:v>
                </c:pt>
                <c:pt idx="81">
                  <c:v>4954.9168269607499</c:v>
                </c:pt>
                <c:pt idx="82">
                  <c:v>4983.6632195399852</c:v>
                </c:pt>
                <c:pt idx="83">
                  <c:v>4992.3351924018116</c:v>
                </c:pt>
                <c:pt idx="84">
                  <c:v>4996.5987540932892</c:v>
                </c:pt>
                <c:pt idx="85">
                  <c:v>5023.9562665872809</c:v>
                </c:pt>
                <c:pt idx="86">
                  <c:v>5025.4272101239994</c:v>
                </c:pt>
                <c:pt idx="87">
                  <c:v>5026.0407637275648</c:v>
                </c:pt>
                <c:pt idx="88">
                  <c:v>5026.5032659619765</c:v>
                </c:pt>
                <c:pt idx="89">
                  <c:v>5027.5828954037397</c:v>
                </c:pt>
                <c:pt idx="90">
                  <c:v>5041.914821967368</c:v>
                </c:pt>
                <c:pt idx="91">
                  <c:v>5052.4282904852844</c:v>
                </c:pt>
                <c:pt idx="92">
                  <c:v>5069.850560035542</c:v>
                </c:pt>
                <c:pt idx="93">
                  <c:v>5071.4975407212269</c:v>
                </c:pt>
                <c:pt idx="94">
                  <c:v>5100.1432827298067</c:v>
                </c:pt>
                <c:pt idx="95">
                  <c:v>5121.91541255838</c:v>
                </c:pt>
                <c:pt idx="96">
                  <c:v>5148.736471390368</c:v>
                </c:pt>
                <c:pt idx="97">
                  <c:v>5166.4217885778298</c:v>
                </c:pt>
                <c:pt idx="98">
                  <c:v>5181.8835040630993</c:v>
                </c:pt>
                <c:pt idx="99">
                  <c:v>5188.934657495538</c:v>
                </c:pt>
                <c:pt idx="100">
                  <c:v>5203.2957974690707</c:v>
                </c:pt>
                <c:pt idx="101">
                  <c:v>5222.793780840916</c:v>
                </c:pt>
                <c:pt idx="102">
                  <c:v>5224.7301734867933</c:v>
                </c:pt>
                <c:pt idx="103">
                  <c:v>5224.9161401178344</c:v>
                </c:pt>
                <c:pt idx="104">
                  <c:v>5232.3379972622251</c:v>
                </c:pt>
                <c:pt idx="105">
                  <c:v>5238.2172457742317</c:v>
                </c:pt>
                <c:pt idx="106">
                  <c:v>5243.5325615416787</c:v>
                </c:pt>
                <c:pt idx="107">
                  <c:v>5257.976506603587</c:v>
                </c:pt>
                <c:pt idx="108">
                  <c:v>5280.378886129387</c:v>
                </c:pt>
                <c:pt idx="109">
                  <c:v>5288.2502087955827</c:v>
                </c:pt>
                <c:pt idx="110">
                  <c:v>5290.4871817930507</c:v>
                </c:pt>
                <c:pt idx="111">
                  <c:v>5305.2416207368433</c:v>
                </c:pt>
                <c:pt idx="112">
                  <c:v>5340.4139154853474</c:v>
                </c:pt>
                <c:pt idx="113">
                  <c:v>5341.0382236672458</c:v>
                </c:pt>
                <c:pt idx="114">
                  <c:v>5342.2537535315305</c:v>
                </c:pt>
                <c:pt idx="115">
                  <c:v>5362.2302267052883</c:v>
                </c:pt>
                <c:pt idx="116">
                  <c:v>5398.9856905039978</c:v>
                </c:pt>
                <c:pt idx="117">
                  <c:v>5407.6164452053827</c:v>
                </c:pt>
                <c:pt idx="118">
                  <c:v>5511.3832554264491</c:v>
                </c:pt>
                <c:pt idx="119">
                  <c:v>5562.8994273531816</c:v>
                </c:pt>
                <c:pt idx="120">
                  <c:v>5583.8952267969044</c:v>
                </c:pt>
                <c:pt idx="121">
                  <c:v>5593.9527720804463</c:v>
                </c:pt>
                <c:pt idx="122">
                  <c:v>5627.8428423050755</c:v>
                </c:pt>
                <c:pt idx="123">
                  <c:v>5629.7188271419109</c:v>
                </c:pt>
                <c:pt idx="124">
                  <c:v>5642.4529232374225</c:v>
                </c:pt>
                <c:pt idx="125">
                  <c:v>5645.0533708748153</c:v>
                </c:pt>
              </c:numCache>
            </c:numRef>
          </c:val>
        </c:ser>
        <c:dLbls>
          <c:showLegendKey val="0"/>
          <c:showVal val="0"/>
          <c:showCatName val="0"/>
          <c:showSerName val="0"/>
          <c:showPercent val="0"/>
          <c:showBubbleSize val="0"/>
        </c:dLbls>
        <c:gapWidth val="150"/>
        <c:axId val="82682240"/>
        <c:axId val="82684160"/>
      </c:barChart>
      <c:catAx>
        <c:axId val="82682240"/>
        <c:scaling>
          <c:orientation val="minMax"/>
        </c:scaling>
        <c:delete val="0"/>
        <c:axPos val="l"/>
        <c:title>
          <c:tx>
            <c:rich>
              <a:bodyPr rot="0" vert="horz"/>
              <a:lstStyle/>
              <a:p>
                <a:pPr algn="ctr">
                  <a:defRPr sz="800" b="1" i="0" u="none" strike="noStrike" baseline="0">
                    <a:solidFill>
                      <a:srgbClr val="000000"/>
                    </a:solidFill>
                    <a:latin typeface="Arial"/>
                    <a:ea typeface="Arial"/>
                    <a:cs typeface="Arial"/>
                  </a:defRPr>
                </a:pPr>
                <a:r>
                  <a:rPr lang="en-GB"/>
                  <a:t>Patronen</a:t>
                </a:r>
              </a:p>
            </c:rich>
          </c:tx>
          <c:layout>
            <c:manualLayout>
              <c:xMode val="edge"/>
              <c:yMode val="edge"/>
              <c:x val="5.9808612440191387E-3"/>
              <c:y val="0.731647599051495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684160"/>
        <c:crosses val="autoZero"/>
        <c:auto val="1"/>
        <c:lblAlgn val="ctr"/>
        <c:lblOffset val="100"/>
        <c:tickLblSkip val="1"/>
        <c:tickMarkSkip val="1"/>
        <c:noMultiLvlLbl val="0"/>
      </c:catAx>
      <c:valAx>
        <c:axId val="82684160"/>
        <c:scaling>
          <c:orientation val="minMax"/>
          <c:max val="7000"/>
          <c:min val="3000"/>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Faktor</a:t>
                </a:r>
              </a:p>
            </c:rich>
          </c:tx>
          <c:layout>
            <c:manualLayout>
              <c:xMode val="edge"/>
              <c:yMode val="edge"/>
              <c:x val="0.54904306220095689"/>
              <c:y val="0.9884091904613101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682240"/>
        <c:crosses val="autoZero"/>
        <c:crossBetween val="between"/>
        <c:majorUnit val="1000"/>
        <c:minorUnit val="500"/>
      </c:valAx>
      <c:spPr>
        <a:solidFill>
          <a:srgbClr val="C3DDB8"/>
        </a:solidFill>
        <a:ln w="12700">
          <a:solidFill>
            <a:srgbClr val="88BA71"/>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18</xdr:col>
      <xdr:colOff>161925</xdr:colOff>
      <xdr:row>1</xdr:row>
      <xdr:rowOff>1714500</xdr:rowOff>
    </xdr:to>
    <xdr:pic>
      <xdr:nvPicPr>
        <xdr:cNvPr id="3095" name="Picture 23" descr="Logo-01-s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0"/>
          <a:ext cx="9725025"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19</xdr:col>
      <xdr:colOff>390525</xdr:colOff>
      <xdr:row>1</xdr:row>
      <xdr:rowOff>1714500</xdr:rowOff>
    </xdr:to>
    <xdr:pic>
      <xdr:nvPicPr>
        <xdr:cNvPr id="4118" name="Picture 22" descr="Logo-01-s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0"/>
          <a:ext cx="9725025"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xdr:row>
      <xdr:rowOff>9525</xdr:rowOff>
    </xdr:from>
    <xdr:to>
      <xdr:col>16</xdr:col>
      <xdr:colOff>0</xdr:colOff>
      <xdr:row>206</xdr:row>
      <xdr:rowOff>57150</xdr:rowOff>
    </xdr:to>
    <xdr:graphicFrame macro="">
      <xdr:nvGraphicFramePr>
        <xdr:cNvPr id="4136" name="Diagramm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19</xdr:col>
      <xdr:colOff>390525</xdr:colOff>
      <xdr:row>1</xdr:row>
      <xdr:rowOff>1714500</xdr:rowOff>
    </xdr:to>
    <xdr:pic>
      <xdr:nvPicPr>
        <xdr:cNvPr id="5121" name="Picture 1" descr="Logo-01-s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0"/>
          <a:ext cx="9725025"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xdr:row>
      <xdr:rowOff>9525</xdr:rowOff>
    </xdr:from>
    <xdr:to>
      <xdr:col>16</xdr:col>
      <xdr:colOff>0</xdr:colOff>
      <xdr:row>206</xdr:row>
      <xdr:rowOff>57150</xdr:rowOff>
    </xdr:to>
    <xdr:graphicFrame macro="">
      <xdr:nvGraphicFramePr>
        <xdr:cNvPr id="512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19</xdr:col>
      <xdr:colOff>390525</xdr:colOff>
      <xdr:row>1</xdr:row>
      <xdr:rowOff>1714500</xdr:rowOff>
    </xdr:to>
    <xdr:pic>
      <xdr:nvPicPr>
        <xdr:cNvPr id="6145" name="Picture 1" descr="Logo-01-s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0"/>
          <a:ext cx="9725025"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xdr:row>
      <xdr:rowOff>9525</xdr:rowOff>
    </xdr:from>
    <xdr:to>
      <xdr:col>16</xdr:col>
      <xdr:colOff>0</xdr:colOff>
      <xdr:row>206</xdr:row>
      <xdr:rowOff>57150</xdr:rowOff>
    </xdr:to>
    <xdr:graphicFrame macro="">
      <xdr:nvGraphicFramePr>
        <xdr:cNvPr id="614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V270"/>
  <sheetViews>
    <sheetView tabSelected="1" zoomScaleNormal="100" workbookViewId="0">
      <pane xSplit="2" ySplit="3" topLeftCell="C4" activePane="bottomRight" state="frozen"/>
      <selection pane="topRight" activeCell="C1" sqref="C1"/>
      <selection pane="bottomLeft" activeCell="A4" sqref="A4"/>
      <selection pane="bottomRight" activeCell="U98" sqref="U98"/>
    </sheetView>
  </sheetViews>
  <sheetFormatPr baseColWidth="10" defaultColWidth="9" defaultRowHeight="10.5" x14ac:dyDescent="0.15"/>
  <cols>
    <col min="1" max="1" width="4" style="2" customWidth="1"/>
    <col min="2" max="2" width="12" style="2" customWidth="1"/>
    <col min="3" max="3" width="19" style="1" customWidth="1"/>
    <col min="4" max="4" width="7.25" style="2" customWidth="1"/>
    <col min="5" max="5" width="6" style="2" customWidth="1"/>
    <col min="6" max="6" width="5.25" style="2" customWidth="1"/>
    <col min="7" max="7" width="7.125" style="2" customWidth="1"/>
    <col min="8" max="8" width="7.5" style="2" customWidth="1"/>
    <col min="9" max="9" width="6.75" style="2" customWidth="1"/>
    <col min="10" max="10" width="6.25" style="2" customWidth="1"/>
    <col min="11" max="11" width="5.25" style="2" customWidth="1"/>
    <col min="12" max="13" width="6.75" style="2" customWidth="1"/>
    <col min="14" max="14" width="6.125" style="2" customWidth="1"/>
    <col min="15" max="15" width="5.5" style="2" customWidth="1"/>
    <col min="16" max="19" width="4.75" style="2" customWidth="1"/>
    <col min="20" max="20" width="8.125" style="37" customWidth="1"/>
    <col min="21" max="21" width="11.75" style="37" customWidth="1"/>
    <col min="22" max="22" width="4.875" style="2" customWidth="1"/>
    <col min="23" max="16384" width="9" style="1"/>
  </cols>
  <sheetData>
    <row r="1" spans="1:22" s="41" customFormat="1" ht="6" customHeight="1" thickBot="1" x14ac:dyDescent="0.4">
      <c r="A1" s="39"/>
      <c r="B1" s="40"/>
      <c r="D1" s="40"/>
      <c r="E1" s="40"/>
      <c r="F1" s="40"/>
      <c r="G1" s="40"/>
      <c r="H1" s="40"/>
      <c r="I1" s="40"/>
      <c r="J1" s="40"/>
      <c r="K1" s="40"/>
      <c r="L1" s="40"/>
      <c r="M1" s="40"/>
      <c r="N1" s="40"/>
      <c r="O1" s="40"/>
      <c r="P1" s="40"/>
      <c r="Q1" s="40"/>
      <c r="R1" s="40"/>
      <c r="S1" s="40"/>
      <c r="T1" s="42"/>
      <c r="U1" s="42"/>
      <c r="V1" s="40"/>
    </row>
    <row r="2" spans="1:22" ht="149.25" customHeight="1" thickBot="1" x14ac:dyDescent="0.4">
      <c r="A2" s="44"/>
      <c r="B2" s="45"/>
      <c r="C2" s="46"/>
      <c r="D2" s="45"/>
      <c r="E2" s="45"/>
      <c r="F2" s="45"/>
      <c r="G2" s="45"/>
      <c r="H2" s="45"/>
      <c r="I2" s="45"/>
      <c r="J2" s="45"/>
      <c r="K2" s="45"/>
      <c r="L2" s="45"/>
      <c r="M2" s="45"/>
      <c r="N2" s="45"/>
      <c r="O2" s="45"/>
      <c r="P2" s="45"/>
      <c r="Q2" s="45"/>
      <c r="R2" s="45"/>
      <c r="S2" s="45"/>
      <c r="T2" s="82" t="s">
        <v>105</v>
      </c>
      <c r="U2" s="83"/>
      <c r="V2" s="45"/>
    </row>
    <row r="3" spans="1:22" s="32" customFormat="1" ht="54.75" thickBot="1" x14ac:dyDescent="0.25">
      <c r="A3" s="112" t="s">
        <v>63</v>
      </c>
      <c r="B3" s="103" t="s">
        <v>103</v>
      </c>
      <c r="C3" s="104" t="s">
        <v>10</v>
      </c>
      <c r="D3" s="103" t="s">
        <v>0</v>
      </c>
      <c r="E3" s="103" t="s">
        <v>1</v>
      </c>
      <c r="F3" s="105" t="s">
        <v>8</v>
      </c>
      <c r="G3" s="105" t="s">
        <v>104</v>
      </c>
      <c r="H3" s="103" t="s">
        <v>7</v>
      </c>
      <c r="I3" s="105" t="s">
        <v>9</v>
      </c>
      <c r="J3" s="106" t="s">
        <v>6</v>
      </c>
      <c r="K3" s="103" t="s">
        <v>67</v>
      </c>
      <c r="L3" s="103" t="s">
        <v>106</v>
      </c>
      <c r="M3" s="103" t="s">
        <v>107</v>
      </c>
      <c r="N3" s="103" t="s">
        <v>60</v>
      </c>
      <c r="O3" s="103" t="s">
        <v>97</v>
      </c>
      <c r="P3" s="106" t="s">
        <v>2</v>
      </c>
      <c r="Q3" s="103" t="s">
        <v>3</v>
      </c>
      <c r="R3" s="103" t="s">
        <v>4</v>
      </c>
      <c r="S3" s="103" t="s">
        <v>5</v>
      </c>
      <c r="T3" s="107" t="s">
        <v>99</v>
      </c>
      <c r="U3" s="43" t="s">
        <v>102</v>
      </c>
      <c r="V3" s="108" t="s">
        <v>66</v>
      </c>
    </row>
    <row r="4" spans="1:22" x14ac:dyDescent="0.15">
      <c r="A4" s="113">
        <v>1</v>
      </c>
      <c r="B4" s="109">
        <f t="shared" ref="B4" si="0">(T4*U4*L4/10000)*(T4/6000)</f>
        <v>132.23219516654459</v>
      </c>
      <c r="C4" s="74" t="s">
        <v>50</v>
      </c>
      <c r="D4" s="75">
        <v>4.95</v>
      </c>
      <c r="E4" s="75">
        <v>3.8460000000000001</v>
      </c>
      <c r="F4" s="75">
        <f t="shared" ref="F4" si="1">E4/D4</f>
        <v>0.77696969696969698</v>
      </c>
      <c r="G4" s="76">
        <v>4300</v>
      </c>
      <c r="H4" s="76">
        <v>3594</v>
      </c>
      <c r="I4" s="75">
        <f t="shared" ref="I4" si="2">H4/G4</f>
        <v>0.83581395348837206</v>
      </c>
      <c r="J4" s="77">
        <v>54</v>
      </c>
      <c r="K4" s="77" t="s">
        <v>74</v>
      </c>
      <c r="L4" s="49">
        <f>$E$146</f>
        <v>15.5</v>
      </c>
      <c r="M4" s="49">
        <f>$F$146</f>
        <v>239</v>
      </c>
      <c r="N4" s="75">
        <f>$D$146</f>
        <v>0.375</v>
      </c>
      <c r="O4" s="75">
        <f>$G$146</f>
        <v>0.4</v>
      </c>
      <c r="P4" s="76">
        <v>794</v>
      </c>
      <c r="Q4" s="78">
        <f>P4*$H$146</f>
        <v>667.75400000000002</v>
      </c>
      <c r="R4" s="78">
        <f t="shared" ref="R4" si="3">P4^2*L4/2000</f>
        <v>4885.8789999999999</v>
      </c>
      <c r="S4" s="78">
        <f t="shared" ref="S4" si="4">Q4^2*L4/2000</f>
        <v>3455.6893849990001</v>
      </c>
      <c r="T4" s="49">
        <f t="shared" ref="T4" si="5">(G4/F4/I4)</f>
        <v>6621.4752095926915</v>
      </c>
      <c r="U4" s="49">
        <f t="shared" ref="U4" si="6">(P4^2/J4/1000)</f>
        <v>11.674740740740742</v>
      </c>
      <c r="V4" s="100">
        <v>600</v>
      </c>
    </row>
    <row r="5" spans="1:22" x14ac:dyDescent="0.15">
      <c r="A5" s="113">
        <v>2</v>
      </c>
      <c r="B5" s="110">
        <f>(T5*U5*L5/10000)*(T5/6000)</f>
        <v>113.48717338956372</v>
      </c>
      <c r="C5" s="36" t="s">
        <v>64</v>
      </c>
      <c r="D5" s="3">
        <v>5.0010000000000003</v>
      </c>
      <c r="E5" s="3">
        <v>4.0709999999999997</v>
      </c>
      <c r="F5" s="3">
        <f>E5/D5</f>
        <v>0.81403719256148754</v>
      </c>
      <c r="G5" s="4">
        <v>4400</v>
      </c>
      <c r="H5" s="4">
        <v>4010</v>
      </c>
      <c r="I5" s="3">
        <f>H5/G5</f>
        <v>0.91136363636363638</v>
      </c>
      <c r="J5" s="5">
        <v>55</v>
      </c>
      <c r="K5" s="5" t="s">
        <v>85</v>
      </c>
      <c r="L5" s="6">
        <f>$E$144</f>
        <v>17.5</v>
      </c>
      <c r="M5" s="6">
        <f>$F$144</f>
        <v>270</v>
      </c>
      <c r="N5" s="3">
        <f>$D$144</f>
        <v>0.41599999999999998</v>
      </c>
      <c r="O5" s="3">
        <f>$G$144</f>
        <v>0.375</v>
      </c>
      <c r="P5" s="4">
        <v>780</v>
      </c>
      <c r="Q5" s="7">
        <f>P5*$H$144</f>
        <v>646.62</v>
      </c>
      <c r="R5" s="7">
        <f>P5^2*L5/2000</f>
        <v>5323.5</v>
      </c>
      <c r="S5" s="7">
        <f>Q5^2*L5/2000</f>
        <v>3658.5274635000001</v>
      </c>
      <c r="T5" s="6">
        <f>(G5/F5/I5)</f>
        <v>5930.8471635943315</v>
      </c>
      <c r="U5" s="6">
        <f>(P5^2/J5/1000)</f>
        <v>11.061818181818182</v>
      </c>
      <c r="V5" s="101">
        <v>600</v>
      </c>
    </row>
    <row r="6" spans="1:22" x14ac:dyDescent="0.15">
      <c r="A6" s="113">
        <v>3</v>
      </c>
      <c r="B6" s="110">
        <f>(T6*U6*L6/10000)*(T6/6000)</f>
        <v>108.17700389339612</v>
      </c>
      <c r="C6" s="36" t="s">
        <v>64</v>
      </c>
      <c r="D6" s="3">
        <v>5.0010000000000003</v>
      </c>
      <c r="E6" s="3">
        <v>4.0709999999999997</v>
      </c>
      <c r="F6" s="3">
        <f>E6/D6</f>
        <v>0.81403719256148754</v>
      </c>
      <c r="G6" s="4">
        <v>4400</v>
      </c>
      <c r="H6" s="4">
        <v>4398</v>
      </c>
      <c r="I6" s="3">
        <f>H6/G6</f>
        <v>0.99954545454545451</v>
      </c>
      <c r="J6" s="5">
        <v>45.9</v>
      </c>
      <c r="K6" s="5" t="s">
        <v>84</v>
      </c>
      <c r="L6" s="6">
        <f>$E$144</f>
        <v>17.5</v>
      </c>
      <c r="M6" s="6">
        <f>$F$144</f>
        <v>270</v>
      </c>
      <c r="N6" s="3">
        <f>$D$144</f>
        <v>0.41599999999999998</v>
      </c>
      <c r="O6" s="3">
        <f>$G$144</f>
        <v>0.375</v>
      </c>
      <c r="P6" s="4">
        <v>763</v>
      </c>
      <c r="Q6" s="7">
        <f>P6*$H$144</f>
        <v>632.52699999999993</v>
      </c>
      <c r="R6" s="7">
        <f>P6^2*L6/2000</f>
        <v>5093.9787500000002</v>
      </c>
      <c r="S6" s="7">
        <f>Q6^2*L6/2000</f>
        <v>3500.7910501287497</v>
      </c>
      <c r="T6" s="6">
        <f>(G6/F6/I6)</f>
        <v>5407.6164452053827</v>
      </c>
      <c r="U6" s="6">
        <f>(P6^2/J6/1000)</f>
        <v>12.683420479302834</v>
      </c>
      <c r="V6" s="101">
        <v>600</v>
      </c>
    </row>
    <row r="7" spans="1:22" x14ac:dyDescent="0.15">
      <c r="A7" s="113">
        <v>4</v>
      </c>
      <c r="B7" s="110">
        <f>(T7*U7*L7/10000)*(T7/6000)</f>
        <v>106.63169865253798</v>
      </c>
      <c r="C7" s="36" t="s">
        <v>50</v>
      </c>
      <c r="D7" s="3">
        <v>4.95</v>
      </c>
      <c r="E7" s="3">
        <v>3.8460000000000001</v>
      </c>
      <c r="F7" s="3">
        <f>E7/D7</f>
        <v>0.77696969696969698</v>
      </c>
      <c r="G7" s="4">
        <v>4300</v>
      </c>
      <c r="H7" s="4">
        <v>4050</v>
      </c>
      <c r="I7" s="3">
        <f>H7/G7</f>
        <v>0.94186046511627908</v>
      </c>
      <c r="J7" s="5">
        <v>53</v>
      </c>
      <c r="K7" s="5" t="s">
        <v>76</v>
      </c>
      <c r="L7" s="6">
        <f>$E$146</f>
        <v>15.5</v>
      </c>
      <c r="M7" s="6">
        <f>$F$146</f>
        <v>239</v>
      </c>
      <c r="N7" s="3">
        <f>$D$146</f>
        <v>0.375</v>
      </c>
      <c r="O7" s="3">
        <f>$G$146</f>
        <v>0.4</v>
      </c>
      <c r="P7" s="4">
        <v>796</v>
      </c>
      <c r="Q7" s="7">
        <f>P7*$H$146</f>
        <v>669.43599999999992</v>
      </c>
      <c r="R7" s="7">
        <f>P7^2*L7/2000</f>
        <v>4910.5240000000003</v>
      </c>
      <c r="S7" s="7">
        <f>Q7^2*L7/2000</f>
        <v>3473.1203252439991</v>
      </c>
      <c r="T7" s="6">
        <f>(G7/F7/I7)</f>
        <v>5875.9461489570695</v>
      </c>
      <c r="U7" s="6">
        <f>(P7^2/J7/1000)</f>
        <v>11.955018867924528</v>
      </c>
      <c r="V7" s="101">
        <v>600</v>
      </c>
    </row>
    <row r="8" spans="1:22" x14ac:dyDescent="0.15">
      <c r="A8" s="113">
        <v>5</v>
      </c>
      <c r="B8" s="110">
        <f>(T8*U8*L8/10000)*(T8/6000)</f>
        <v>102.02217532677469</v>
      </c>
      <c r="C8" s="36" t="s">
        <v>65</v>
      </c>
      <c r="D8" s="3">
        <v>6.351</v>
      </c>
      <c r="E8" s="3">
        <v>5.5229999999999997</v>
      </c>
      <c r="F8" s="3">
        <f>E8/D8</f>
        <v>0.86962683042040623</v>
      </c>
      <c r="G8" s="4">
        <v>4300</v>
      </c>
      <c r="H8" s="4">
        <v>3571</v>
      </c>
      <c r="I8" s="3">
        <f>H8/G8</f>
        <v>0.83046511627906971</v>
      </c>
      <c r="J8" s="5">
        <v>74</v>
      </c>
      <c r="K8" s="5" t="s">
        <v>74</v>
      </c>
      <c r="L8" s="6">
        <f>$E$145</f>
        <v>16.5</v>
      </c>
      <c r="M8" s="6">
        <f>$F$145</f>
        <v>254</v>
      </c>
      <c r="N8" s="3">
        <f>$D$145</f>
        <v>0.41299999999999998</v>
      </c>
      <c r="O8" s="3">
        <f>$G$145</f>
        <v>0.34499999999999997</v>
      </c>
      <c r="P8" s="4">
        <v>880</v>
      </c>
      <c r="Q8" s="7">
        <f>P8*$H$145</f>
        <v>711.92000000000007</v>
      </c>
      <c r="R8" s="7">
        <f>P8^2*L8/2000</f>
        <v>6388.8</v>
      </c>
      <c r="S8" s="7">
        <f>Q8^2*L8/2000</f>
        <v>4181.3482128000005</v>
      </c>
      <c r="T8" s="6">
        <f>(G8/F8/I8)</f>
        <v>5954.0726636245781</v>
      </c>
      <c r="U8" s="6">
        <f>(P8^2/J8/1000)</f>
        <v>10.464864864864865</v>
      </c>
      <c r="V8" s="101">
        <v>685</v>
      </c>
    </row>
    <row r="9" spans="1:22" x14ac:dyDescent="0.15">
      <c r="A9" s="113">
        <v>6</v>
      </c>
      <c r="B9" s="110">
        <f>(T9*U9*L9/10000)*(T9/6000)</f>
        <v>100.28259087905903</v>
      </c>
      <c r="C9" s="36" t="s">
        <v>54</v>
      </c>
      <c r="D9" s="3">
        <v>5.8440000000000003</v>
      </c>
      <c r="E9" s="3">
        <v>4.8849999999999998</v>
      </c>
      <c r="F9" s="3">
        <f>E9/D9</f>
        <v>0.83590006844626963</v>
      </c>
      <c r="G9" s="4">
        <v>4400</v>
      </c>
      <c r="H9" s="4">
        <v>4027</v>
      </c>
      <c r="I9" s="3">
        <f>H9/G9</f>
        <v>0.91522727272727278</v>
      </c>
      <c r="J9" s="5">
        <v>70</v>
      </c>
      <c r="K9" s="5" t="s">
        <v>74</v>
      </c>
      <c r="L9" s="6">
        <f>$E$144</f>
        <v>17.5</v>
      </c>
      <c r="M9" s="6">
        <f>$F$144</f>
        <v>270</v>
      </c>
      <c r="N9" s="3">
        <f>$D$144</f>
        <v>0.41599999999999998</v>
      </c>
      <c r="O9" s="3">
        <f>$G$144</f>
        <v>0.375</v>
      </c>
      <c r="P9" s="4">
        <v>853</v>
      </c>
      <c r="Q9" s="7">
        <f>P9*$H$144</f>
        <v>707.13699999999994</v>
      </c>
      <c r="R9" s="7">
        <f>P9^2*L9/2000</f>
        <v>6366.5787499999997</v>
      </c>
      <c r="S9" s="7">
        <f>Q9^2*L9/2000</f>
        <v>4375.3739467287496</v>
      </c>
      <c r="T9" s="6">
        <f>(G9/F9/I9)</f>
        <v>5751.3442400948161</v>
      </c>
      <c r="U9" s="6">
        <f>(P9^2/J9/1000)</f>
        <v>10.394414285714285</v>
      </c>
      <c r="V9" s="101">
        <v>650</v>
      </c>
    </row>
    <row r="10" spans="1:22" x14ac:dyDescent="0.15">
      <c r="A10" s="113">
        <v>7</v>
      </c>
      <c r="B10" s="110">
        <f>(T10*U10*L10/10000)*(T10/6000)</f>
        <v>95.966025047624413</v>
      </c>
      <c r="C10" s="36" t="s">
        <v>54</v>
      </c>
      <c r="D10" s="3">
        <v>5.8440000000000003</v>
      </c>
      <c r="E10" s="3">
        <v>4.8849999999999998</v>
      </c>
      <c r="F10" s="3">
        <f>E10/D10</f>
        <v>0.83590006844626963</v>
      </c>
      <c r="G10" s="4">
        <v>4400</v>
      </c>
      <c r="H10" s="4">
        <v>4114</v>
      </c>
      <c r="I10" s="3">
        <f>H10/G10</f>
        <v>0.93500000000000005</v>
      </c>
      <c r="J10" s="5">
        <v>67</v>
      </c>
      <c r="K10" s="5" t="s">
        <v>76</v>
      </c>
      <c r="L10" s="6">
        <f>$E$144</f>
        <v>17.5</v>
      </c>
      <c r="M10" s="6">
        <f>$F$144</f>
        <v>270</v>
      </c>
      <c r="N10" s="3">
        <f>$D$144</f>
        <v>0.41599999999999998</v>
      </c>
      <c r="O10" s="3">
        <f>$G$144</f>
        <v>0.375</v>
      </c>
      <c r="P10" s="4">
        <v>834</v>
      </c>
      <c r="Q10" s="7">
        <f>P10*$H$144</f>
        <v>691.38599999999997</v>
      </c>
      <c r="R10" s="7">
        <f>P10^2*L10/2000</f>
        <v>6086.1149999999998</v>
      </c>
      <c r="S10" s="7">
        <f>Q10^2*L10/2000</f>
        <v>4182.6277587149998</v>
      </c>
      <c r="T10" s="6">
        <f>(G10/F10/I10)</f>
        <v>5629.7188271419109</v>
      </c>
      <c r="U10" s="6">
        <f>(P10^2/J10/1000)</f>
        <v>10.381432835820895</v>
      </c>
      <c r="V10" s="101">
        <v>650</v>
      </c>
    </row>
    <row r="11" spans="1:22" x14ac:dyDescent="0.15">
      <c r="A11" s="113">
        <v>8</v>
      </c>
      <c r="B11" s="110">
        <f>(T11*U11*L11/10000)*(T11/6000)</f>
        <v>93.633004916881035</v>
      </c>
      <c r="C11" s="36" t="s">
        <v>36</v>
      </c>
      <c r="D11" s="3">
        <v>6.8760000000000003</v>
      </c>
      <c r="E11" s="3">
        <v>5.923</v>
      </c>
      <c r="F11" s="3">
        <f>E11/D11</f>
        <v>0.86140197789412443</v>
      </c>
      <c r="G11" s="4">
        <v>4300</v>
      </c>
      <c r="H11" s="4">
        <v>3706</v>
      </c>
      <c r="I11" s="3">
        <f>H11/G11</f>
        <v>0.86186046511627912</v>
      </c>
      <c r="J11" s="5">
        <v>75.5</v>
      </c>
      <c r="K11" s="5" t="s">
        <v>76</v>
      </c>
      <c r="L11" s="6">
        <f>$E$144</f>
        <v>17.5</v>
      </c>
      <c r="M11" s="6">
        <f>$F$144</f>
        <v>270</v>
      </c>
      <c r="N11" s="3">
        <f>$D$144</f>
        <v>0.41599999999999998</v>
      </c>
      <c r="O11" s="3">
        <f>$G$144</f>
        <v>0.375</v>
      </c>
      <c r="P11" s="4">
        <v>850</v>
      </c>
      <c r="Q11" s="7">
        <f>P11*$H$144</f>
        <v>704.65</v>
      </c>
      <c r="R11" s="7">
        <f>P11^2*L11/2000</f>
        <v>6321.875</v>
      </c>
      <c r="S11" s="7">
        <f>Q11^2*L11/2000</f>
        <v>4344.6516968749993</v>
      </c>
      <c r="T11" s="6">
        <f>(G11/F11/I11)</f>
        <v>5791.961035483343</v>
      </c>
      <c r="U11" s="6">
        <f>(P11^2/J11/1000)</f>
        <v>9.5695364238410594</v>
      </c>
      <c r="V11" s="101">
        <v>650</v>
      </c>
    </row>
    <row r="12" spans="1:22" x14ac:dyDescent="0.15">
      <c r="A12" s="113">
        <v>9</v>
      </c>
      <c r="B12" s="110">
        <f>(T12*U12*L12/10000)*(T12/6000)</f>
        <v>92.166509710854285</v>
      </c>
      <c r="C12" s="36" t="s">
        <v>48</v>
      </c>
      <c r="D12" s="3">
        <v>6.1879999999999997</v>
      </c>
      <c r="E12" s="3">
        <v>5.0590000000000002</v>
      </c>
      <c r="F12" s="3">
        <f>E12/D12</f>
        <v>0.81755009696186176</v>
      </c>
      <c r="G12" s="4">
        <v>4300</v>
      </c>
      <c r="H12" s="4">
        <v>3906</v>
      </c>
      <c r="I12" s="3">
        <f>H12/G12</f>
        <v>0.90837209302325583</v>
      </c>
      <c r="J12" s="5">
        <v>69.5</v>
      </c>
      <c r="K12" s="5" t="s">
        <v>68</v>
      </c>
      <c r="L12" s="6">
        <f>$E$146</f>
        <v>15.5</v>
      </c>
      <c r="M12" s="6">
        <f>$F$146</f>
        <v>239</v>
      </c>
      <c r="N12" s="3">
        <f>$D$146</f>
        <v>0.375</v>
      </c>
      <c r="O12" s="3">
        <f>$G$146</f>
        <v>0.4</v>
      </c>
      <c r="P12" s="4">
        <v>860</v>
      </c>
      <c r="Q12" s="7">
        <f>P12*$H$146</f>
        <v>723.26</v>
      </c>
      <c r="R12" s="7">
        <f>P12^2*L12/2000</f>
        <v>5731.9</v>
      </c>
      <c r="S12" s="7">
        <f>Q12^2*L12/2000</f>
        <v>4054.0639638999996</v>
      </c>
      <c r="T12" s="6">
        <f>(G12/F12/I12)</f>
        <v>5790.1564407376454</v>
      </c>
      <c r="U12" s="6">
        <f>(P12^2/J12/1000)</f>
        <v>10.641726618705036</v>
      </c>
      <c r="V12" s="101">
        <v>627</v>
      </c>
    </row>
    <row r="13" spans="1:22" x14ac:dyDescent="0.15">
      <c r="A13" s="113">
        <v>10</v>
      </c>
      <c r="B13" s="110">
        <f>(T13*U13*L13/10000)*(T13/6000)</f>
        <v>86.423664125652394</v>
      </c>
      <c r="C13" s="36" t="s">
        <v>48</v>
      </c>
      <c r="D13" s="3">
        <v>6.1879999999999997</v>
      </c>
      <c r="E13" s="3">
        <v>5.0590000000000002</v>
      </c>
      <c r="F13" s="3">
        <f>E13/D13</f>
        <v>0.81755009696186176</v>
      </c>
      <c r="G13" s="4">
        <v>4300</v>
      </c>
      <c r="H13" s="4">
        <v>4043</v>
      </c>
      <c r="I13" s="3">
        <f>H13/G13</f>
        <v>0.94023255813953488</v>
      </c>
      <c r="J13" s="5">
        <v>66</v>
      </c>
      <c r="K13" s="5" t="s">
        <v>75</v>
      </c>
      <c r="L13" s="6">
        <f>$E$146</f>
        <v>15.5</v>
      </c>
      <c r="M13" s="6">
        <f>$F$146</f>
        <v>239</v>
      </c>
      <c r="N13" s="3">
        <f>$D$146</f>
        <v>0.375</v>
      </c>
      <c r="O13" s="3">
        <f>$G$146</f>
        <v>0.4</v>
      </c>
      <c r="P13" s="4">
        <v>840</v>
      </c>
      <c r="Q13" s="7">
        <f>P13*$H$146</f>
        <v>706.43999999999994</v>
      </c>
      <c r="R13" s="7">
        <f>P13^2*L13/2000</f>
        <v>5468.4</v>
      </c>
      <c r="S13" s="7">
        <f>Q13^2*L13/2000</f>
        <v>3867.6954203999994</v>
      </c>
      <c r="T13" s="6">
        <f>(G13/F13/I13)</f>
        <v>5593.9527720804463</v>
      </c>
      <c r="U13" s="6">
        <f>(P13^2/J13/1000)</f>
        <v>10.69090909090909</v>
      </c>
      <c r="V13" s="101">
        <v>627</v>
      </c>
    </row>
    <row r="14" spans="1:22" x14ac:dyDescent="0.15">
      <c r="A14" s="113">
        <v>11</v>
      </c>
      <c r="B14" s="110">
        <f>(T14*U14*L14/10000)*(T14/6000)</f>
        <v>84.212024655224766</v>
      </c>
      <c r="C14" s="36" t="s">
        <v>58</v>
      </c>
      <c r="D14" s="4">
        <v>5.7140000000000004</v>
      </c>
      <c r="E14" s="4">
        <v>4.9939999999999998</v>
      </c>
      <c r="F14" s="3">
        <f>E14/D14</f>
        <v>0.87399369968498419</v>
      </c>
      <c r="G14" s="4">
        <v>4400</v>
      </c>
      <c r="H14" s="4">
        <v>3924</v>
      </c>
      <c r="I14" s="3">
        <f>H14/G14</f>
        <v>0.89181818181818184</v>
      </c>
      <c r="J14" s="5">
        <v>70</v>
      </c>
      <c r="K14" s="5" t="s">
        <v>68</v>
      </c>
      <c r="L14" s="6">
        <f>$E$147</f>
        <v>13</v>
      </c>
      <c r="M14" s="6">
        <f>$F$147</f>
        <v>200</v>
      </c>
      <c r="N14" s="3">
        <f>$D$147</f>
        <v>0.36599999999999999</v>
      </c>
      <c r="O14" s="3">
        <f>$G$147</f>
        <v>0.4</v>
      </c>
      <c r="P14" s="4">
        <v>924</v>
      </c>
      <c r="Q14" s="7">
        <f>P14*$H$147</f>
        <v>758.60399999999993</v>
      </c>
      <c r="R14" s="7">
        <f>P14^2*L14/2000</f>
        <v>5549.5439999999999</v>
      </c>
      <c r="S14" s="7">
        <f>Q14^2*L14/2000</f>
        <v>3740.620187303999</v>
      </c>
      <c r="T14" s="6">
        <f>(G14/F14/I14)</f>
        <v>5645.0533708748153</v>
      </c>
      <c r="U14" s="6">
        <f>(P14^2/J14/1000)</f>
        <v>12.1968</v>
      </c>
      <c r="V14" s="101">
        <v>650</v>
      </c>
    </row>
    <row r="15" spans="1:22" x14ac:dyDescent="0.15">
      <c r="A15" s="113">
        <v>12</v>
      </c>
      <c r="B15" s="110">
        <f>(T15*U15*L15/10000)*(T15/6000)</f>
        <v>83.210203135332648</v>
      </c>
      <c r="C15" s="36" t="s">
        <v>58</v>
      </c>
      <c r="D15" s="4">
        <v>5.7140000000000004</v>
      </c>
      <c r="E15" s="4">
        <v>4.9939999999999998</v>
      </c>
      <c r="F15" s="3">
        <f>E15/D15</f>
        <v>0.87399369968498419</v>
      </c>
      <c r="G15" s="4">
        <v>4400</v>
      </c>
      <c r="H15" s="4">
        <v>3936</v>
      </c>
      <c r="I15" s="3">
        <f>H15/G15</f>
        <v>0.89454545454545453</v>
      </c>
      <c r="J15" s="5">
        <v>69.5</v>
      </c>
      <c r="K15" s="5" t="s">
        <v>77</v>
      </c>
      <c r="L15" s="6">
        <f>$E$147</f>
        <v>13</v>
      </c>
      <c r="M15" s="6">
        <f>$F$147</f>
        <v>200</v>
      </c>
      <c r="N15" s="3">
        <f>$D$147</f>
        <v>0.36599999999999999</v>
      </c>
      <c r="O15" s="3">
        <f>$G$147</f>
        <v>0.4</v>
      </c>
      <c r="P15" s="4">
        <v>918</v>
      </c>
      <c r="Q15" s="7">
        <f>P15*$H$147</f>
        <v>753.678</v>
      </c>
      <c r="R15" s="7">
        <f>P15^2*L15/2000</f>
        <v>5477.7060000000001</v>
      </c>
      <c r="S15" s="7">
        <f>Q15^2*L15/2000</f>
        <v>3692.1984299459996</v>
      </c>
      <c r="T15" s="6">
        <f>(G15/F15/I15)</f>
        <v>5627.8428423050755</v>
      </c>
      <c r="U15" s="6">
        <f>(P15^2/J15/1000)</f>
        <v>12.125525179856115</v>
      </c>
      <c r="V15" s="101">
        <v>650</v>
      </c>
    </row>
    <row r="16" spans="1:22" x14ac:dyDescent="0.15">
      <c r="A16" s="113">
        <v>13</v>
      </c>
      <c r="B16" s="110">
        <f>(T16*U16*L16/10000)*(T16/6000)</f>
        <v>81.469320630561924</v>
      </c>
      <c r="C16" s="36" t="s">
        <v>36</v>
      </c>
      <c r="D16" s="3">
        <v>6.8760000000000003</v>
      </c>
      <c r="E16" s="3">
        <v>5.923</v>
      </c>
      <c r="F16" s="3">
        <f>E16/D16</f>
        <v>0.86140197789412443</v>
      </c>
      <c r="G16" s="4">
        <v>4300</v>
      </c>
      <c r="H16" s="4">
        <v>4059</v>
      </c>
      <c r="I16" s="3">
        <f>H16/G16</f>
        <v>0.94395348837209303</v>
      </c>
      <c r="J16" s="5">
        <v>82</v>
      </c>
      <c r="K16" s="5" t="s">
        <v>74</v>
      </c>
      <c r="L16" s="6">
        <f>$E$144</f>
        <v>17.5</v>
      </c>
      <c r="M16" s="6">
        <f>$F$144</f>
        <v>270</v>
      </c>
      <c r="N16" s="3">
        <f>$D$144</f>
        <v>0.41599999999999998</v>
      </c>
      <c r="O16" s="3">
        <f>$G$144</f>
        <v>0.375</v>
      </c>
      <c r="P16" s="4">
        <v>905</v>
      </c>
      <c r="Q16" s="7">
        <f>P16*$H$144</f>
        <v>750.245</v>
      </c>
      <c r="R16" s="7">
        <f>P16^2*L16/2000</f>
        <v>7166.46875</v>
      </c>
      <c r="S16" s="7">
        <f>Q16^2*L16/2000</f>
        <v>4925.09115021875</v>
      </c>
      <c r="T16" s="6">
        <f>(G16/F16/I16)</f>
        <v>5288.2502087955827</v>
      </c>
      <c r="U16" s="6">
        <f>(P16^2/J16/1000)</f>
        <v>9.9881097560975611</v>
      </c>
      <c r="V16" s="101">
        <v>650</v>
      </c>
    </row>
    <row r="17" spans="1:22" x14ac:dyDescent="0.15">
      <c r="A17" s="113">
        <v>14</v>
      </c>
      <c r="B17" s="110">
        <f>(T17*U17*L17/10000)*(T17/6000)</f>
        <v>81.201220680456771</v>
      </c>
      <c r="C17" s="36" t="s">
        <v>48</v>
      </c>
      <c r="D17" s="3">
        <v>6.1879999999999997</v>
      </c>
      <c r="E17" s="3">
        <v>5.0590000000000002</v>
      </c>
      <c r="F17" s="3">
        <f>E17/D17</f>
        <v>0.81755009696186176</v>
      </c>
      <c r="G17" s="4">
        <v>4300</v>
      </c>
      <c r="H17" s="4">
        <v>4189</v>
      </c>
      <c r="I17" s="3">
        <f>H17/G17</f>
        <v>0.97418604651162788</v>
      </c>
      <c r="J17" s="5">
        <v>71</v>
      </c>
      <c r="K17" s="5" t="s">
        <v>68</v>
      </c>
      <c r="L17" s="6">
        <f>$E$146</f>
        <v>15.5</v>
      </c>
      <c r="M17" s="6">
        <f>$F$146</f>
        <v>239</v>
      </c>
      <c r="N17" s="3">
        <f>$D$146</f>
        <v>0.375</v>
      </c>
      <c r="O17" s="3">
        <f>$G$146</f>
        <v>0.4</v>
      </c>
      <c r="P17" s="4">
        <v>875</v>
      </c>
      <c r="Q17" s="7">
        <f>P17*$H$146</f>
        <v>735.875</v>
      </c>
      <c r="R17" s="7">
        <f>P17^2*L17/2000</f>
        <v>5933.59375</v>
      </c>
      <c r="S17" s="7">
        <f>Q17^2*L17/2000</f>
        <v>4196.7181210937497</v>
      </c>
      <c r="T17" s="6">
        <f>(G17/F17/I17)</f>
        <v>5398.9856905039978</v>
      </c>
      <c r="U17" s="6">
        <f>(P17^2/J17/1000)</f>
        <v>10.783450704225352</v>
      </c>
      <c r="V17" s="101">
        <v>627</v>
      </c>
    </row>
    <row r="18" spans="1:22" x14ac:dyDescent="0.15">
      <c r="A18" s="113">
        <v>15</v>
      </c>
      <c r="B18" s="110">
        <f>(T18*U18*L18/10000)*(T18/6000)</f>
        <v>80.247567037388549</v>
      </c>
      <c r="C18" s="36" t="s">
        <v>61</v>
      </c>
      <c r="D18" s="3">
        <v>5.532</v>
      </c>
      <c r="E18" s="3">
        <v>4.6769999999999996</v>
      </c>
      <c r="F18" s="3">
        <f>E18/D18</f>
        <v>0.84544468546637741</v>
      </c>
      <c r="G18" s="4">
        <v>4300</v>
      </c>
      <c r="H18" s="4">
        <v>3876</v>
      </c>
      <c r="I18" s="3">
        <f>H18/G18</f>
        <v>0.90139534883720929</v>
      </c>
      <c r="J18" s="5">
        <v>70</v>
      </c>
      <c r="K18" s="5" t="s">
        <v>70</v>
      </c>
      <c r="L18" s="6">
        <f>$E$149</f>
        <v>12.7</v>
      </c>
      <c r="M18" s="6">
        <f>$F$149</f>
        <v>196</v>
      </c>
      <c r="N18" s="3">
        <f>$D$149</f>
        <v>0.33800000000000002</v>
      </c>
      <c r="O18" s="3">
        <f>$G$149</f>
        <v>0.46</v>
      </c>
      <c r="P18" s="4">
        <v>913</v>
      </c>
      <c r="Q18" s="7">
        <f>P18*$H$149</f>
        <v>780.61500000000001</v>
      </c>
      <c r="R18" s="7">
        <f>P18^2*L18/2000</f>
        <v>5293.1631499999994</v>
      </c>
      <c r="S18" s="7">
        <f>Q18^2*L18/2000</f>
        <v>3869.4345917287496</v>
      </c>
      <c r="T18" s="6">
        <f>(G18/F18/I18)</f>
        <v>5642.4529232374225</v>
      </c>
      <c r="U18" s="6">
        <f>(P18^2/J18/1000)</f>
        <v>11.908128571428572</v>
      </c>
      <c r="V18" s="101">
        <v>650</v>
      </c>
    </row>
    <row r="19" spans="1:22" x14ac:dyDescent="0.15">
      <c r="A19" s="113">
        <v>16</v>
      </c>
      <c r="B19" s="110">
        <f>(T19*U19*L19/10000)*(T19/6000)</f>
        <v>79.937904707671024</v>
      </c>
      <c r="C19" s="36" t="s">
        <v>65</v>
      </c>
      <c r="D19" s="3">
        <v>6.351</v>
      </c>
      <c r="E19" s="3">
        <v>5.5229999999999997</v>
      </c>
      <c r="F19" s="3">
        <f>E19/D19</f>
        <v>0.86962683042040623</v>
      </c>
      <c r="G19" s="4">
        <v>4300</v>
      </c>
      <c r="H19" s="4">
        <v>4071</v>
      </c>
      <c r="I19" s="3">
        <f>H19/G19</f>
        <v>0.94674418604651167</v>
      </c>
      <c r="J19" s="5">
        <v>73</v>
      </c>
      <c r="K19" s="5" t="s">
        <v>76</v>
      </c>
      <c r="L19" s="6">
        <f>$E$145</f>
        <v>16.5</v>
      </c>
      <c r="M19" s="6">
        <f>$F$145</f>
        <v>254</v>
      </c>
      <c r="N19" s="3">
        <f>$D$145</f>
        <v>0.41299999999999998</v>
      </c>
      <c r="O19" s="3">
        <f>$G$145</f>
        <v>0.34499999999999997</v>
      </c>
      <c r="P19" s="4">
        <v>882</v>
      </c>
      <c r="Q19" s="7">
        <f>P19*$H$145</f>
        <v>713.53800000000001</v>
      </c>
      <c r="R19" s="7">
        <f>P19^2*L19/2000</f>
        <v>6417.8729999999996</v>
      </c>
      <c r="S19" s="7">
        <f>Q19^2*L19/2000</f>
        <v>4200.375938913</v>
      </c>
      <c r="T19" s="6">
        <f>(G19/F19/I19)</f>
        <v>5222.793780840916</v>
      </c>
      <c r="U19" s="6">
        <f>(P19^2/J19/1000)</f>
        <v>10.656493150684932</v>
      </c>
      <c r="V19" s="101">
        <v>685</v>
      </c>
    </row>
    <row r="20" spans="1:22" x14ac:dyDescent="0.15">
      <c r="A20" s="113">
        <v>17</v>
      </c>
      <c r="B20" s="110">
        <f>(T20*U20*L20/10000)*(T20/6000)</f>
        <v>79.412171052802151</v>
      </c>
      <c r="C20" s="36" t="s">
        <v>36</v>
      </c>
      <c r="D20" s="3">
        <v>6.8760000000000003</v>
      </c>
      <c r="E20" s="3">
        <v>5.923</v>
      </c>
      <c r="F20" s="3">
        <f>E20/D20</f>
        <v>0.86140197789412443</v>
      </c>
      <c r="G20" s="4">
        <v>4300</v>
      </c>
      <c r="H20" s="4">
        <v>4003</v>
      </c>
      <c r="I20" s="3">
        <f>H20/G20</f>
        <v>0.93093023255813956</v>
      </c>
      <c r="J20" s="5">
        <v>83</v>
      </c>
      <c r="K20" s="5" t="s">
        <v>74</v>
      </c>
      <c r="L20" s="6">
        <f>$E$145</f>
        <v>16.5</v>
      </c>
      <c r="M20" s="6">
        <f>$F$145</f>
        <v>254</v>
      </c>
      <c r="N20" s="3">
        <f>$D$145</f>
        <v>0.41299999999999998</v>
      </c>
      <c r="O20" s="3">
        <f>$G$145</f>
        <v>0.34499999999999997</v>
      </c>
      <c r="P20" s="4">
        <v>913</v>
      </c>
      <c r="Q20" s="7">
        <f>P20*$H$145</f>
        <v>738.61700000000008</v>
      </c>
      <c r="R20" s="7">
        <f>P20^2*L20/2000</f>
        <v>6876.9442499999996</v>
      </c>
      <c r="S20" s="7">
        <f>Q20^2*L20/2000</f>
        <v>4500.8293496842516</v>
      </c>
      <c r="T20" s="6">
        <f>(G20/F20/I20)</f>
        <v>5362.2302267052883</v>
      </c>
      <c r="U20" s="6">
        <f>(P20^2/J20/1000)</f>
        <v>10.042999999999999</v>
      </c>
      <c r="V20" s="101">
        <v>650</v>
      </c>
    </row>
    <row r="21" spans="1:22" x14ac:dyDescent="0.15">
      <c r="A21" s="113">
        <v>18</v>
      </c>
      <c r="B21" s="110">
        <f>(T21*U21*L21/10000)*(T21/6000)</f>
        <v>78.804796976988939</v>
      </c>
      <c r="C21" s="36" t="s">
        <v>34</v>
      </c>
      <c r="D21" s="3">
        <v>3.6360000000000001</v>
      </c>
      <c r="E21" s="3">
        <v>3.056</v>
      </c>
      <c r="F21" s="3">
        <f>E21/D21</f>
        <v>0.84048404840484048</v>
      </c>
      <c r="G21" s="4">
        <v>4150</v>
      </c>
      <c r="H21" s="4">
        <v>3837</v>
      </c>
      <c r="I21" s="3">
        <f>H21/G21</f>
        <v>0.9245783132530121</v>
      </c>
      <c r="J21" s="5">
        <v>43</v>
      </c>
      <c r="K21" s="5" t="s">
        <v>74</v>
      </c>
      <c r="L21" s="6">
        <f>$E$151</f>
        <v>9</v>
      </c>
      <c r="M21" s="6">
        <f>$F$151</f>
        <v>140</v>
      </c>
      <c r="N21" s="3">
        <f>$D$151</f>
        <v>0.308</v>
      </c>
      <c r="O21" s="3">
        <f>$G$151</f>
        <v>0.38</v>
      </c>
      <c r="P21" s="4">
        <v>890</v>
      </c>
      <c r="Q21" s="7">
        <f>P21*$H$151</f>
        <v>740.48</v>
      </c>
      <c r="R21" s="7">
        <f>P21^2*L21/2000</f>
        <v>3564.45</v>
      </c>
      <c r="S21" s="7">
        <f>Q21^2*L21/2000</f>
        <v>2467.3978368000003</v>
      </c>
      <c r="T21" s="6">
        <f>(G21/F21/I21)</f>
        <v>5340.4139154853474</v>
      </c>
      <c r="U21" s="6">
        <f>(P21^2/J21/1000)</f>
        <v>18.420930232558142</v>
      </c>
      <c r="V21" s="101">
        <v>600</v>
      </c>
    </row>
    <row r="22" spans="1:22" x14ac:dyDescent="0.15">
      <c r="A22" s="113">
        <v>19</v>
      </c>
      <c r="B22" s="110">
        <f>(T22*U22*L22/10000)*(T22/6000)</f>
        <v>78.180031605465615</v>
      </c>
      <c r="C22" s="36" t="s">
        <v>36</v>
      </c>
      <c r="D22" s="3">
        <v>6.8760000000000003</v>
      </c>
      <c r="E22" s="3">
        <v>5.923</v>
      </c>
      <c r="F22" s="3">
        <f>E22/D22</f>
        <v>0.86140197789412443</v>
      </c>
      <c r="G22" s="4">
        <v>4300</v>
      </c>
      <c r="H22" s="4">
        <v>4046</v>
      </c>
      <c r="I22" s="3">
        <f>H22/G22</f>
        <v>0.94093023255813957</v>
      </c>
      <c r="J22" s="5">
        <v>86</v>
      </c>
      <c r="K22" s="5" t="s">
        <v>68</v>
      </c>
      <c r="L22" s="6">
        <f>$E$144</f>
        <v>17.5</v>
      </c>
      <c r="M22" s="6">
        <f>$F$144</f>
        <v>270</v>
      </c>
      <c r="N22" s="3">
        <f>$D$144</f>
        <v>0.41599999999999998</v>
      </c>
      <c r="O22" s="3">
        <f>$G$144</f>
        <v>0.375</v>
      </c>
      <c r="P22" s="4">
        <v>905</v>
      </c>
      <c r="Q22" s="7">
        <f>P22*$H$144</f>
        <v>750.245</v>
      </c>
      <c r="R22" s="7">
        <f>P22^2*L22/2000</f>
        <v>7166.46875</v>
      </c>
      <c r="S22" s="7">
        <f>Q22^2*L22/2000</f>
        <v>4925.09115021875</v>
      </c>
      <c r="T22" s="6">
        <f>(G22/F22/I22)</f>
        <v>5305.2416207368433</v>
      </c>
      <c r="U22" s="6">
        <f>(P22^2/J22/1000)</f>
        <v>9.5235465116279059</v>
      </c>
      <c r="V22" s="101">
        <v>650</v>
      </c>
    </row>
    <row r="23" spans="1:22" x14ac:dyDescent="0.15">
      <c r="A23" s="113">
        <v>20</v>
      </c>
      <c r="B23" s="110">
        <f>(T23*U23*L23/10000)*(T23/6000)</f>
        <v>78.166206863228339</v>
      </c>
      <c r="C23" s="36" t="s">
        <v>58</v>
      </c>
      <c r="D23" s="4">
        <v>5.7140000000000004</v>
      </c>
      <c r="E23" s="4">
        <v>4.9939999999999998</v>
      </c>
      <c r="F23" s="3">
        <f>E23/D23</f>
        <v>0.87399369968498419</v>
      </c>
      <c r="G23" s="4">
        <v>4400</v>
      </c>
      <c r="H23" s="4">
        <v>4195</v>
      </c>
      <c r="I23" s="3">
        <f>H23/G23</f>
        <v>0.95340909090909087</v>
      </c>
      <c r="J23" s="5">
        <v>68</v>
      </c>
      <c r="K23" s="5" t="s">
        <v>74</v>
      </c>
      <c r="L23" s="6">
        <f>$E$147</f>
        <v>13</v>
      </c>
      <c r="M23" s="6">
        <f>$F$147</f>
        <v>200</v>
      </c>
      <c r="N23" s="3">
        <f>$D$147</f>
        <v>0.36599999999999999</v>
      </c>
      <c r="O23" s="3">
        <f>$G$147</f>
        <v>0.4</v>
      </c>
      <c r="P23" s="4">
        <v>938</v>
      </c>
      <c r="Q23" s="7">
        <f>P23*$H$147</f>
        <v>770.09799999999996</v>
      </c>
      <c r="R23" s="7">
        <f>P23^2*L23/2000</f>
        <v>5718.9859999999999</v>
      </c>
      <c r="S23" s="7">
        <f>Q23^2*L23/2000</f>
        <v>3854.8310424259994</v>
      </c>
      <c r="T23" s="6">
        <f>(G23/F23/I23)</f>
        <v>5280.378886129387</v>
      </c>
      <c r="U23" s="6">
        <f>(P23^2/J23/1000)</f>
        <v>12.938882352941176</v>
      </c>
      <c r="V23" s="101">
        <v>650</v>
      </c>
    </row>
    <row r="24" spans="1:22" x14ac:dyDescent="0.15">
      <c r="A24" s="113">
        <v>21</v>
      </c>
      <c r="B24" s="110">
        <f>(T24*U24*L24/10000)*(T24/6000)</f>
        <v>77.997673902309614</v>
      </c>
      <c r="C24" s="36" t="s">
        <v>49</v>
      </c>
      <c r="D24" s="3">
        <v>6.4249999999999998</v>
      </c>
      <c r="E24" s="3">
        <v>5.2990000000000004</v>
      </c>
      <c r="F24" s="3">
        <f>E24/D24</f>
        <v>0.82474708171206235</v>
      </c>
      <c r="G24" s="4">
        <v>4400</v>
      </c>
      <c r="H24" s="4">
        <v>4395</v>
      </c>
      <c r="I24" s="3">
        <f>H24/G24</f>
        <v>0.9988636363636364</v>
      </c>
      <c r="J24" s="5">
        <v>73.5</v>
      </c>
      <c r="K24" s="5" t="s">
        <v>68</v>
      </c>
      <c r="L24" s="6">
        <f>$E$146</f>
        <v>15.5</v>
      </c>
      <c r="M24" s="6">
        <f>$F$146</f>
        <v>239</v>
      </c>
      <c r="N24" s="3">
        <f>$D$146</f>
        <v>0.375</v>
      </c>
      <c r="O24" s="3">
        <f>$G$146</f>
        <v>0.4</v>
      </c>
      <c r="P24" s="4">
        <v>882</v>
      </c>
      <c r="Q24" s="7">
        <f>P24*$H$146</f>
        <v>741.76199999999994</v>
      </c>
      <c r="R24" s="7">
        <f>P24^2*L24/2000</f>
        <v>6028.9110000000001</v>
      </c>
      <c r="S24" s="7">
        <f>Q24^2*L24/2000</f>
        <v>4264.1342009910004</v>
      </c>
      <c r="T24" s="6">
        <f>(G24/F24/I24)</f>
        <v>5341.0382236672458</v>
      </c>
      <c r="U24" s="6">
        <f>(P24^2/J24/1000)</f>
        <v>10.584</v>
      </c>
      <c r="V24" s="101">
        <v>627</v>
      </c>
    </row>
    <row r="25" spans="1:22" x14ac:dyDescent="0.15">
      <c r="A25" s="113">
        <v>22</v>
      </c>
      <c r="B25" s="110">
        <f>(T25*U25*L25/10000)*(T25/6000)</f>
        <v>74.054005816955566</v>
      </c>
      <c r="C25" s="36" t="s">
        <v>13</v>
      </c>
      <c r="D25" s="4">
        <v>5.5839999999999996</v>
      </c>
      <c r="E25" s="4">
        <v>4.7830000000000004</v>
      </c>
      <c r="F25" s="3">
        <f>E25/D25</f>
        <v>0.85655444126074509</v>
      </c>
      <c r="G25" s="4">
        <v>4400</v>
      </c>
      <c r="H25" s="4">
        <v>4101</v>
      </c>
      <c r="I25" s="3">
        <f>H25/G25</f>
        <v>0.93204545454545451</v>
      </c>
      <c r="J25" s="5">
        <v>71</v>
      </c>
      <c r="K25" s="5" t="s">
        <v>70</v>
      </c>
      <c r="L25" s="6">
        <f>$E$150</f>
        <v>11.34</v>
      </c>
      <c r="M25" s="6">
        <f>$F$150</f>
        <v>175</v>
      </c>
      <c r="N25" s="3">
        <f>$D$150</f>
        <v>0.32300000000000001</v>
      </c>
      <c r="O25" s="3">
        <f>$G$150</f>
        <v>0.44</v>
      </c>
      <c r="P25" s="4">
        <v>957</v>
      </c>
      <c r="Q25" s="7">
        <f>P25*$H$150</f>
        <v>815.36400000000003</v>
      </c>
      <c r="R25" s="7">
        <f>P25^2*L25/2000</f>
        <v>5192.8638300000002</v>
      </c>
      <c r="S25" s="7">
        <f>Q25^2*L25/2000</f>
        <v>3769.5206256523206</v>
      </c>
      <c r="T25" s="6">
        <f>(G25/F25/I25)</f>
        <v>5511.3832554264491</v>
      </c>
      <c r="U25" s="6">
        <f>(P25^2/J25/1000)</f>
        <v>12.899281690140846</v>
      </c>
      <c r="V25" s="101">
        <v>630</v>
      </c>
    </row>
    <row r="26" spans="1:22" x14ac:dyDescent="0.15">
      <c r="A26" s="113">
        <v>23</v>
      </c>
      <c r="B26" s="110">
        <f>(T26*U26*L26/10000)*(T26/6000)</f>
        <v>72.534243045128335</v>
      </c>
      <c r="C26" s="36" t="s">
        <v>49</v>
      </c>
      <c r="D26" s="3">
        <v>6.4249999999999998</v>
      </c>
      <c r="E26" s="3">
        <v>5.2990000000000004</v>
      </c>
      <c r="F26" s="3">
        <f>E26/D26</f>
        <v>0.82474708171206235</v>
      </c>
      <c r="G26" s="4">
        <v>4400</v>
      </c>
      <c r="H26" s="4">
        <v>4394</v>
      </c>
      <c r="I26" s="3">
        <f>H26/G26</f>
        <v>0.99863636363636366</v>
      </c>
      <c r="J26" s="5">
        <v>78</v>
      </c>
      <c r="K26" s="5" t="s">
        <v>83</v>
      </c>
      <c r="L26" s="6">
        <f>$E$146</f>
        <v>15.5</v>
      </c>
      <c r="M26" s="6">
        <f>$F$146</f>
        <v>239</v>
      </c>
      <c r="N26" s="3">
        <f>$D$146</f>
        <v>0.375</v>
      </c>
      <c r="O26" s="3">
        <f>$G$146</f>
        <v>0.4</v>
      </c>
      <c r="P26" s="4">
        <v>876</v>
      </c>
      <c r="Q26" s="7">
        <f>P26*$H$146</f>
        <v>736.71600000000001</v>
      </c>
      <c r="R26" s="7">
        <f>P26^2*L26/2000</f>
        <v>5947.1639999999998</v>
      </c>
      <c r="S26" s="7">
        <f>Q26^2*L26/2000</f>
        <v>4206.3161010840004</v>
      </c>
      <c r="T26" s="6">
        <f>(G26/F26/I26)</f>
        <v>5342.2537535315305</v>
      </c>
      <c r="U26" s="6">
        <f>(P26^2/J26/1000)</f>
        <v>9.8381538461538458</v>
      </c>
      <c r="V26" s="101">
        <v>627</v>
      </c>
    </row>
    <row r="27" spans="1:22" x14ac:dyDescent="0.15">
      <c r="A27" s="113">
        <v>24</v>
      </c>
      <c r="B27" s="110">
        <f>(T27*U27*L27/10000)*(T27/6000)</f>
        <v>70.70669208975707</v>
      </c>
      <c r="C27" s="36" t="s">
        <v>34</v>
      </c>
      <c r="D27" s="3">
        <v>3.6360000000000001</v>
      </c>
      <c r="E27" s="3">
        <v>3.056</v>
      </c>
      <c r="F27" s="3">
        <f>E27/D27</f>
        <v>0.84048404840484048</v>
      </c>
      <c r="G27" s="4">
        <v>4150</v>
      </c>
      <c r="H27" s="4">
        <v>4077</v>
      </c>
      <c r="I27" s="3">
        <f>H27/G27</f>
        <v>0.98240963855421681</v>
      </c>
      <c r="J27" s="5">
        <v>41.5</v>
      </c>
      <c r="K27" s="5" t="s">
        <v>76</v>
      </c>
      <c r="L27" s="6">
        <f>$E$151</f>
        <v>9</v>
      </c>
      <c r="M27" s="6">
        <f>$F$151</f>
        <v>140</v>
      </c>
      <c r="N27" s="3">
        <f>$D$151</f>
        <v>0.308</v>
      </c>
      <c r="O27" s="3">
        <f>$G$151</f>
        <v>0.38</v>
      </c>
      <c r="P27" s="4">
        <v>880</v>
      </c>
      <c r="Q27" s="7">
        <f>P27*$H$151</f>
        <v>732.16</v>
      </c>
      <c r="R27" s="7">
        <f>P27^2*L27/2000</f>
        <v>3484.8</v>
      </c>
      <c r="S27" s="7">
        <f>Q27^2*L27/2000</f>
        <v>2412.2621951999995</v>
      </c>
      <c r="T27" s="6">
        <f>(G27/F27/I27)</f>
        <v>5026.0407637275648</v>
      </c>
      <c r="U27" s="6">
        <f>(P27^2/J27/1000)</f>
        <v>18.660240963855419</v>
      </c>
      <c r="V27" s="101">
        <v>600</v>
      </c>
    </row>
    <row r="28" spans="1:22" x14ac:dyDescent="0.15">
      <c r="A28" s="113">
        <v>25</v>
      </c>
      <c r="B28" s="110">
        <f>(T28*U28*L28/10000)*(T28/6000)</f>
        <v>70.587710240402771</v>
      </c>
      <c r="C28" s="36" t="s">
        <v>55</v>
      </c>
      <c r="D28" s="3">
        <v>8.3109999999999999</v>
      </c>
      <c r="E28" s="3">
        <v>7.3550000000000004</v>
      </c>
      <c r="F28" s="3">
        <f>E28/D28</f>
        <v>0.88497172422091208</v>
      </c>
      <c r="G28" s="4">
        <v>4400</v>
      </c>
      <c r="H28" s="4">
        <v>4315</v>
      </c>
      <c r="I28" s="3">
        <f>H28/G28</f>
        <v>0.98068181818181821</v>
      </c>
      <c r="J28" s="5">
        <v>102</v>
      </c>
      <c r="K28" s="5" t="s">
        <v>68</v>
      </c>
      <c r="L28" s="6">
        <f>$E$144</f>
        <v>17.5</v>
      </c>
      <c r="M28" s="6">
        <f>$F$144</f>
        <v>270</v>
      </c>
      <c r="N28" s="3">
        <f>$D$144</f>
        <v>0.41599999999999998</v>
      </c>
      <c r="O28" s="3">
        <f>$G$144</f>
        <v>0.375</v>
      </c>
      <c r="P28" s="4">
        <v>980</v>
      </c>
      <c r="Q28" s="7">
        <f>P28*$H$144</f>
        <v>812.42</v>
      </c>
      <c r="R28" s="7">
        <f>P28^2*L28/2000</f>
        <v>8403.5</v>
      </c>
      <c r="S28" s="7">
        <f>Q28^2*L28/2000</f>
        <v>5775.2297435</v>
      </c>
      <c r="T28" s="6">
        <f>(G28/F28/I28)</f>
        <v>5069.850560035542</v>
      </c>
      <c r="U28" s="6">
        <f>(P28^2/J28/1000)</f>
        <v>9.4156862745098042</v>
      </c>
      <c r="V28" s="101">
        <v>685</v>
      </c>
    </row>
    <row r="29" spans="1:22" x14ac:dyDescent="0.15">
      <c r="A29" s="113">
        <v>25</v>
      </c>
      <c r="B29" s="110">
        <f>(T29*U29*L29/10000)*(T29/6000)</f>
        <v>70.285195237660147</v>
      </c>
      <c r="C29" s="36" t="s">
        <v>55</v>
      </c>
      <c r="D29" s="3">
        <v>8.3109999999999999</v>
      </c>
      <c r="E29" s="3">
        <v>7.3550000000000004</v>
      </c>
      <c r="F29" s="3">
        <f>E29/D29</f>
        <v>0.88497172422091208</v>
      </c>
      <c r="G29" s="4">
        <v>4400</v>
      </c>
      <c r="H29" s="4">
        <v>4181</v>
      </c>
      <c r="I29" s="3">
        <f>H29/G29</f>
        <v>0.9502272727272727</v>
      </c>
      <c r="J29" s="5">
        <v>108</v>
      </c>
      <c r="K29" s="5" t="s">
        <v>78</v>
      </c>
      <c r="L29" s="6">
        <f>$E$144</f>
        <v>17.5</v>
      </c>
      <c r="M29" s="6">
        <f>$F$144</f>
        <v>270</v>
      </c>
      <c r="N29" s="3">
        <f>$D$144</f>
        <v>0.41599999999999998</v>
      </c>
      <c r="O29" s="3">
        <f>$G$144</f>
        <v>0.375</v>
      </c>
      <c r="P29" s="4">
        <v>975</v>
      </c>
      <c r="Q29" s="7">
        <f>P29*$H$144</f>
        <v>808.27499999999998</v>
      </c>
      <c r="R29" s="7">
        <f>P29^2*L29/2000</f>
        <v>8317.96875</v>
      </c>
      <c r="S29" s="7">
        <f>Q29^2*L29/2000</f>
        <v>5716.4491617187496</v>
      </c>
      <c r="T29" s="6">
        <f>(G29/F29/I29)</f>
        <v>5232.3379972622251</v>
      </c>
      <c r="U29" s="6">
        <f>(P29^2/J29/1000)</f>
        <v>8.8020833333333339</v>
      </c>
      <c r="V29" s="101">
        <v>685</v>
      </c>
    </row>
    <row r="30" spans="1:22" x14ac:dyDescent="0.15">
      <c r="A30" s="113">
        <v>26</v>
      </c>
      <c r="B30" s="110">
        <f>(T30*U30*L30/10000)*(T30/6000)</f>
        <v>70.15126082988786</v>
      </c>
      <c r="C30" s="36" t="s">
        <v>25</v>
      </c>
      <c r="D30" s="3">
        <v>3.5059999999999998</v>
      </c>
      <c r="E30" s="3">
        <v>2.9630000000000001</v>
      </c>
      <c r="F30" s="3">
        <f>E30/D30</f>
        <v>0.84512264689104399</v>
      </c>
      <c r="G30" s="4">
        <v>4150</v>
      </c>
      <c r="H30" s="4">
        <v>3958</v>
      </c>
      <c r="I30" s="3">
        <f>H30/G30</f>
        <v>0.95373493975903612</v>
      </c>
      <c r="J30" s="5">
        <v>41.5</v>
      </c>
      <c r="K30" s="5" t="s">
        <v>68</v>
      </c>
      <c r="L30" s="6">
        <f>$E$153</f>
        <v>8.3000000000000007</v>
      </c>
      <c r="M30" s="6">
        <f>$F$153</f>
        <v>128</v>
      </c>
      <c r="N30" s="3">
        <f>$D$153</f>
        <v>0.28399999999999997</v>
      </c>
      <c r="O30" s="3">
        <f>$G$153</f>
        <v>0.44</v>
      </c>
      <c r="P30" s="4">
        <v>891</v>
      </c>
      <c r="Q30" s="7">
        <f>P30*$H$153</f>
        <v>760.91399999999999</v>
      </c>
      <c r="R30" s="7">
        <f>P30^2*L30/2000</f>
        <v>3294.6061500000005</v>
      </c>
      <c r="S30" s="7">
        <f>Q30^2*L30/2000</f>
        <v>2402.8089788934003</v>
      </c>
      <c r="T30" s="6">
        <f>(G30/F30/I30)</f>
        <v>5148.736471390368</v>
      </c>
      <c r="U30" s="6">
        <f>(P30^2/J30/1000)</f>
        <v>19.129662650602413</v>
      </c>
      <c r="V30" s="101">
        <v>600</v>
      </c>
    </row>
    <row r="31" spans="1:22" x14ac:dyDescent="0.15">
      <c r="A31" s="113">
        <v>27</v>
      </c>
      <c r="B31" s="110">
        <f>(T31*U31*L31/10000)*(T31/6000)</f>
        <v>68.890782187844692</v>
      </c>
      <c r="C31" s="36" t="s">
        <v>14</v>
      </c>
      <c r="D31" s="4">
        <v>4.5129999999999999</v>
      </c>
      <c r="E31" s="4">
        <v>3.8540000000000001</v>
      </c>
      <c r="F31" s="3">
        <f>E31/D31</f>
        <v>0.85397739862619104</v>
      </c>
      <c r="G31" s="4">
        <v>4050</v>
      </c>
      <c r="H31" s="4">
        <v>3750</v>
      </c>
      <c r="I31" s="3">
        <f>H31/G31</f>
        <v>0.92592592592592593</v>
      </c>
      <c r="J31" s="5">
        <v>52</v>
      </c>
      <c r="K31" s="5" t="s">
        <v>68</v>
      </c>
      <c r="L31" s="6">
        <f>$E$150</f>
        <v>11.34</v>
      </c>
      <c r="M31" s="6">
        <f>$F$150</f>
        <v>175</v>
      </c>
      <c r="N31" s="3">
        <f>$D$150</f>
        <v>0.32300000000000001</v>
      </c>
      <c r="O31" s="3">
        <f>$G$150</f>
        <v>0.44</v>
      </c>
      <c r="P31" s="4">
        <v>850</v>
      </c>
      <c r="Q31" s="7">
        <f>P31*$H$150</f>
        <v>724.19999999999993</v>
      </c>
      <c r="R31" s="7">
        <f>P31^2*L31/2000</f>
        <v>4096.5749999999998</v>
      </c>
      <c r="S31" s="7">
        <f>Q31^2*L31/2000</f>
        <v>2973.7201787999993</v>
      </c>
      <c r="T31" s="6">
        <f>(G31/F31/I31)</f>
        <v>5121.91541255838</v>
      </c>
      <c r="U31" s="6">
        <f>(P31^2/J31/1000)</f>
        <v>13.89423076923077</v>
      </c>
      <c r="V31" s="101">
        <v>600</v>
      </c>
    </row>
    <row r="32" spans="1:22" x14ac:dyDescent="0.15">
      <c r="A32" s="113">
        <v>28</v>
      </c>
      <c r="B32" s="110">
        <f>(T32*U32*L32/10000)*(T32/6000)</f>
        <v>68.839699076287133</v>
      </c>
      <c r="C32" s="36" t="s">
        <v>46</v>
      </c>
      <c r="D32" s="3">
        <v>9.0250000000000004</v>
      </c>
      <c r="E32" s="3">
        <v>7.8540000000000001</v>
      </c>
      <c r="F32" s="3">
        <f>E32/D32</f>
        <v>0.87024930747922435</v>
      </c>
      <c r="G32" s="4">
        <v>4400</v>
      </c>
      <c r="H32" s="4">
        <v>4231</v>
      </c>
      <c r="I32" s="3">
        <f>H32/G32</f>
        <v>0.96159090909090905</v>
      </c>
      <c r="J32" s="5">
        <v>109</v>
      </c>
      <c r="K32" s="5" t="s">
        <v>70</v>
      </c>
      <c r="L32" s="6">
        <f>$E$146</f>
        <v>15.5</v>
      </c>
      <c r="M32" s="6">
        <f>$F$146</f>
        <v>239</v>
      </c>
      <c r="N32" s="3">
        <f>$D$146</f>
        <v>0.375</v>
      </c>
      <c r="O32" s="3">
        <f>$G$146</f>
        <v>0.4</v>
      </c>
      <c r="P32" s="4">
        <v>1025</v>
      </c>
      <c r="Q32" s="7">
        <f>P32*$H$146</f>
        <v>862.02499999999998</v>
      </c>
      <c r="R32" s="7">
        <f>P32^2*L32/2000</f>
        <v>8142.34375</v>
      </c>
      <c r="S32" s="7">
        <f>Q32^2*L32/2000</f>
        <v>5758.9250298437491</v>
      </c>
      <c r="T32" s="6">
        <f>(G32/F32/I32)</f>
        <v>5257.976506603587</v>
      </c>
      <c r="U32" s="6">
        <f>(P32^2/J32/1000)</f>
        <v>9.6387614678899087</v>
      </c>
      <c r="V32" s="101">
        <v>685</v>
      </c>
    </row>
    <row r="33" spans="1:22" x14ac:dyDescent="0.15">
      <c r="A33" s="113">
        <v>29</v>
      </c>
      <c r="B33" s="110">
        <f>(T33*U33*L33/10000)*(T33/6000)</f>
        <v>68.826541164116037</v>
      </c>
      <c r="C33" s="36" t="s">
        <v>29</v>
      </c>
      <c r="D33" s="3">
        <v>6.4859999999999998</v>
      </c>
      <c r="E33" s="3">
        <v>6.0460000000000003</v>
      </c>
      <c r="F33" s="3">
        <f>E33/D33</f>
        <v>0.93216157878507566</v>
      </c>
      <c r="G33" s="4">
        <v>4400</v>
      </c>
      <c r="H33" s="4">
        <v>3506</v>
      </c>
      <c r="I33" s="3">
        <f>H33/G33</f>
        <v>0.79681818181818187</v>
      </c>
      <c r="J33" s="5">
        <v>73.599999999999994</v>
      </c>
      <c r="K33" s="5" t="s">
        <v>79</v>
      </c>
      <c r="L33" s="6">
        <f>$E$151</f>
        <v>9</v>
      </c>
      <c r="M33" s="6">
        <f>$F$151</f>
        <v>140</v>
      </c>
      <c r="N33" s="3">
        <f>$D$151</f>
        <v>0.308</v>
      </c>
      <c r="O33" s="3">
        <f>$G$151</f>
        <v>0.38</v>
      </c>
      <c r="P33" s="4">
        <v>981</v>
      </c>
      <c r="Q33" s="7">
        <f>P33*$H$151</f>
        <v>816.19200000000001</v>
      </c>
      <c r="R33" s="7">
        <f>P33^2*L33/2000</f>
        <v>4330.6244999999999</v>
      </c>
      <c r="S33" s="7">
        <f>Q33^2*L33/2000</f>
        <v>2997.7622138880001</v>
      </c>
      <c r="T33" s="6">
        <f>(G33/F33/I33)</f>
        <v>5923.8253066101497</v>
      </c>
      <c r="U33" s="6">
        <f>(P33^2/J33/1000)</f>
        <v>13.075557065217392</v>
      </c>
      <c r="V33" s="101">
        <v>630</v>
      </c>
    </row>
    <row r="34" spans="1:22" x14ac:dyDescent="0.15">
      <c r="A34" s="113">
        <v>30</v>
      </c>
      <c r="B34" s="110">
        <f>(T34*U34*L34/10000)*(T34/6000)</f>
        <v>68.507575171577983</v>
      </c>
      <c r="C34" s="36" t="s">
        <v>31</v>
      </c>
      <c r="D34" s="3">
        <v>5.2990000000000004</v>
      </c>
      <c r="E34" s="3">
        <v>4.7270000000000003</v>
      </c>
      <c r="F34" s="3">
        <f>E34/D34</f>
        <v>0.89205510473674277</v>
      </c>
      <c r="G34" s="4">
        <v>4300</v>
      </c>
      <c r="H34" s="4">
        <v>3712</v>
      </c>
      <c r="I34" s="3">
        <f>H34/G34</f>
        <v>0.86325581395348838</v>
      </c>
      <c r="J34" s="5">
        <v>64.5</v>
      </c>
      <c r="K34" s="5" t="s">
        <v>78</v>
      </c>
      <c r="L34" s="6">
        <f>$E$151</f>
        <v>9</v>
      </c>
      <c r="M34" s="6">
        <f>$F$151</f>
        <v>140</v>
      </c>
      <c r="N34" s="3">
        <f>$D$151</f>
        <v>0.308</v>
      </c>
      <c r="O34" s="3">
        <f>$G$151</f>
        <v>0.38</v>
      </c>
      <c r="P34" s="4">
        <v>972</v>
      </c>
      <c r="Q34" s="7">
        <f>P34*$H$151</f>
        <v>808.70399999999995</v>
      </c>
      <c r="R34" s="7">
        <f>P34^2*L34/2000</f>
        <v>4251.5280000000002</v>
      </c>
      <c r="S34" s="7">
        <f>Q34^2*L34/2000</f>
        <v>2943.0097182719996</v>
      </c>
      <c r="T34" s="6">
        <f>(G34/F34/I34)</f>
        <v>5583.8952267969044</v>
      </c>
      <c r="U34" s="6">
        <f>(P34^2/J34/1000)</f>
        <v>14.647813953488372</v>
      </c>
      <c r="V34" s="101">
        <v>650</v>
      </c>
    </row>
    <row r="35" spans="1:22" x14ac:dyDescent="0.15">
      <c r="A35" s="113">
        <v>31</v>
      </c>
      <c r="B35" s="110">
        <f>(T35*U35*L35/10000)*(T35/6000)</f>
        <v>68.18372035720418</v>
      </c>
      <c r="C35" s="36" t="s">
        <v>25</v>
      </c>
      <c r="D35" s="3">
        <v>3.5059999999999998</v>
      </c>
      <c r="E35" s="3">
        <v>2.9630000000000001</v>
      </c>
      <c r="F35" s="3">
        <f>E35/D35</f>
        <v>0.84512264689104399</v>
      </c>
      <c r="G35" s="4">
        <v>4150</v>
      </c>
      <c r="H35" s="4">
        <v>4126</v>
      </c>
      <c r="I35" s="3">
        <f>H35/G35</f>
        <v>0.99421686746987947</v>
      </c>
      <c r="J35" s="5">
        <v>40</v>
      </c>
      <c r="K35" s="5" t="s">
        <v>74</v>
      </c>
      <c r="L35" s="6">
        <f>$E$153</f>
        <v>8.3000000000000007</v>
      </c>
      <c r="M35" s="6">
        <f>$F$153</f>
        <v>128</v>
      </c>
      <c r="N35" s="3">
        <f>$D$153</f>
        <v>0.28399999999999997</v>
      </c>
      <c r="O35" s="3">
        <f>$G$153</f>
        <v>0.44</v>
      </c>
      <c r="P35" s="4">
        <v>899</v>
      </c>
      <c r="Q35" s="7">
        <f>P35*$H$153</f>
        <v>767.74599999999998</v>
      </c>
      <c r="R35" s="7">
        <f>P35^2*L35/2000</f>
        <v>3354.0341500000004</v>
      </c>
      <c r="S35" s="7">
        <f>Q35^2*L35/2000</f>
        <v>2446.1507701414002</v>
      </c>
      <c r="T35" s="6">
        <f>(G35/F35/I35)</f>
        <v>4939.0932995063204</v>
      </c>
      <c r="U35" s="6">
        <f>(P35^2/J35/1000)</f>
        <v>20.205025000000003</v>
      </c>
      <c r="V35" s="101">
        <v>600</v>
      </c>
    </row>
    <row r="36" spans="1:22" x14ac:dyDescent="0.15">
      <c r="A36" s="113">
        <v>32</v>
      </c>
      <c r="B36" s="110">
        <f>(T36*U36*L36/10000)*(T36/6000)</f>
        <v>67.689661471884406</v>
      </c>
      <c r="C36" s="36" t="s">
        <v>47</v>
      </c>
      <c r="D36" s="3">
        <v>7.5970000000000004</v>
      </c>
      <c r="E36" s="3">
        <v>6.4980000000000002</v>
      </c>
      <c r="F36" s="3">
        <f>E36/D36</f>
        <v>0.85533763327629331</v>
      </c>
      <c r="G36" s="4">
        <v>4400</v>
      </c>
      <c r="H36" s="4">
        <v>4332</v>
      </c>
      <c r="I36" s="3">
        <f>H36/G36</f>
        <v>0.9845454545454545</v>
      </c>
      <c r="J36" s="5">
        <v>90.5</v>
      </c>
      <c r="K36" s="5" t="s">
        <v>79</v>
      </c>
      <c r="L36" s="6">
        <f>$E$146</f>
        <v>15.5</v>
      </c>
      <c r="M36" s="6">
        <f>$F$146</f>
        <v>239</v>
      </c>
      <c r="N36" s="3">
        <f>$D$146</f>
        <v>0.375</v>
      </c>
      <c r="O36" s="3">
        <f>$G$146</f>
        <v>0.4</v>
      </c>
      <c r="P36" s="4">
        <v>932</v>
      </c>
      <c r="Q36" s="7">
        <f>P36*$H$146</f>
        <v>783.81200000000001</v>
      </c>
      <c r="R36" s="7">
        <f>P36^2*L36/2000</f>
        <v>6731.8360000000002</v>
      </c>
      <c r="S36" s="7">
        <f>Q36^2*L36/2000</f>
        <v>4761.2996979159998</v>
      </c>
      <c r="T36" s="6">
        <f>(G36/F36/I36)</f>
        <v>5224.9161401178344</v>
      </c>
      <c r="U36" s="6">
        <f>(P36^2/J36/1000)</f>
        <v>9.5980552486187847</v>
      </c>
      <c r="V36" s="101">
        <v>660</v>
      </c>
    </row>
    <row r="37" spans="1:22" x14ac:dyDescent="0.15">
      <c r="A37" s="113">
        <v>33</v>
      </c>
      <c r="B37" s="110">
        <f>(T37*U37*L37/10000)*(T37/6000)</f>
        <v>67.44520423222103</v>
      </c>
      <c r="C37" s="36" t="s">
        <v>25</v>
      </c>
      <c r="D37" s="3">
        <v>3.5059999999999998</v>
      </c>
      <c r="E37" s="3">
        <v>2.9630000000000001</v>
      </c>
      <c r="F37" s="3">
        <f>E37/D37</f>
        <v>0.84512264689104399</v>
      </c>
      <c r="G37" s="4">
        <v>4150</v>
      </c>
      <c r="H37" s="4">
        <v>4119</v>
      </c>
      <c r="I37" s="3">
        <f>H37/G37</f>
        <v>0.99253012048192768</v>
      </c>
      <c r="J37" s="5">
        <v>38</v>
      </c>
      <c r="K37" s="5" t="s">
        <v>76</v>
      </c>
      <c r="L37" s="6">
        <f>$E$153</f>
        <v>8.3000000000000007</v>
      </c>
      <c r="M37" s="6">
        <f>$F$153</f>
        <v>128</v>
      </c>
      <c r="N37" s="3">
        <f>$D$153</f>
        <v>0.28399999999999997</v>
      </c>
      <c r="O37" s="3">
        <f>$G$153</f>
        <v>0.44</v>
      </c>
      <c r="P37" s="4">
        <v>870</v>
      </c>
      <c r="Q37" s="7">
        <f>P37*$H$153</f>
        <v>742.98</v>
      </c>
      <c r="R37" s="7">
        <f>P37^2*L37/2000</f>
        <v>3141.1350000000007</v>
      </c>
      <c r="S37" s="7">
        <f>Q37^2*L37/2000</f>
        <v>2290.8800136600003</v>
      </c>
      <c r="T37" s="6">
        <f>(G37/F37/I37)</f>
        <v>4947.4870001852578</v>
      </c>
      <c r="U37" s="6">
        <f>(P37^2/J37/1000)</f>
        <v>19.918421052631579</v>
      </c>
      <c r="V37" s="101">
        <v>600</v>
      </c>
    </row>
    <row r="38" spans="1:22" x14ac:dyDescent="0.15">
      <c r="A38" s="113">
        <v>34</v>
      </c>
      <c r="B38" s="110">
        <f>(T38*U38*L38/10000)*(T38/6000)</f>
        <v>67.343777066960641</v>
      </c>
      <c r="C38" s="36" t="s">
        <v>52</v>
      </c>
      <c r="D38" s="3">
        <v>9.09</v>
      </c>
      <c r="E38" s="3">
        <v>8.1379999999999999</v>
      </c>
      <c r="F38" s="3">
        <f>E38/D38</f>
        <v>0.89526952695269524</v>
      </c>
      <c r="G38" s="4">
        <v>4400</v>
      </c>
      <c r="H38" s="4">
        <v>4289</v>
      </c>
      <c r="I38" s="3">
        <f>H38/G38</f>
        <v>0.97477272727272724</v>
      </c>
      <c r="J38" s="5">
        <v>109</v>
      </c>
      <c r="K38" s="5" t="s">
        <v>68</v>
      </c>
      <c r="L38" s="6">
        <f>$E$144</f>
        <v>17.5</v>
      </c>
      <c r="M38" s="6">
        <f>$F$144</f>
        <v>270</v>
      </c>
      <c r="N38" s="3">
        <f>$D$144</f>
        <v>0.41599999999999998</v>
      </c>
      <c r="O38" s="3">
        <f>$G$144</f>
        <v>0.375</v>
      </c>
      <c r="P38" s="4">
        <v>995</v>
      </c>
      <c r="Q38" s="7">
        <f>P38*$H$144</f>
        <v>824.8549999999999</v>
      </c>
      <c r="R38" s="7">
        <f>P38^2*L38/2000</f>
        <v>8662.71875</v>
      </c>
      <c r="S38" s="7">
        <f>Q38^2*L38/2000</f>
        <v>5953.3754964687478</v>
      </c>
      <c r="T38" s="6">
        <f>(G38/F38/I38)</f>
        <v>5041.914821967368</v>
      </c>
      <c r="U38" s="6">
        <f>(P38^2/J38/1000)</f>
        <v>9.0827981651376142</v>
      </c>
      <c r="V38" s="101">
        <v>685</v>
      </c>
    </row>
    <row r="39" spans="1:22" x14ac:dyDescent="0.15">
      <c r="A39" s="113">
        <v>35</v>
      </c>
      <c r="B39" s="110">
        <f>(T39*U39*L39/10000)*(T39/6000)</f>
        <v>67.022149178150414</v>
      </c>
      <c r="C39" s="36" t="s">
        <v>24</v>
      </c>
      <c r="D39" s="3">
        <v>5.3239999999999998</v>
      </c>
      <c r="E39" s="3">
        <v>4.7510000000000003</v>
      </c>
      <c r="F39" s="3">
        <f>E39/D39</f>
        <v>0.89237415477084903</v>
      </c>
      <c r="G39" s="4">
        <v>4400</v>
      </c>
      <c r="H39" s="4">
        <v>4181</v>
      </c>
      <c r="I39" s="3">
        <f>H39/G39</f>
        <v>0.9502272727272727</v>
      </c>
      <c r="J39" s="5">
        <v>49</v>
      </c>
      <c r="K39" s="5" t="s">
        <v>68</v>
      </c>
      <c r="L39" s="6">
        <f>$E$153</f>
        <v>8.3000000000000007</v>
      </c>
      <c r="M39" s="6">
        <f>$F$153</f>
        <v>128</v>
      </c>
      <c r="N39" s="3">
        <f>$D$153</f>
        <v>0.28399999999999997</v>
      </c>
      <c r="O39" s="3">
        <f>$G$153</f>
        <v>0.44</v>
      </c>
      <c r="P39" s="4">
        <v>939</v>
      </c>
      <c r="Q39" s="7">
        <f>P39*$H$153</f>
        <v>801.90599999999995</v>
      </c>
      <c r="R39" s="7">
        <f>P39^2*L39/2000</f>
        <v>3659.1421500000006</v>
      </c>
      <c r="S39" s="7">
        <f>Q39^2*L39/2000</f>
        <v>2668.6709162693996</v>
      </c>
      <c r="T39" s="6">
        <f>(G39/F39/I39)</f>
        <v>5188.934657495538</v>
      </c>
      <c r="U39" s="6">
        <f>(P39^2/J39/1000)</f>
        <v>17.994306122448979</v>
      </c>
      <c r="V39" s="101">
        <v>600</v>
      </c>
    </row>
    <row r="40" spans="1:22" x14ac:dyDescent="0.15">
      <c r="A40" s="113">
        <v>36</v>
      </c>
      <c r="B40" s="110">
        <f>(T40*U40*L40/10000)*(T40/6000)</f>
        <v>66.928375551907578</v>
      </c>
      <c r="C40" s="36" t="s">
        <v>62</v>
      </c>
      <c r="D40" s="3">
        <v>7.3369999999999997</v>
      </c>
      <c r="E40" s="3">
        <v>6.6859999999999999</v>
      </c>
      <c r="F40" s="3">
        <f>E40/D40</f>
        <v>0.91127163690881829</v>
      </c>
      <c r="G40" s="4">
        <v>4700</v>
      </c>
      <c r="H40" s="4">
        <v>4623</v>
      </c>
      <c r="I40" s="3">
        <f>H40/G40</f>
        <v>0.98361702127659578</v>
      </c>
      <c r="J40" s="5">
        <v>91</v>
      </c>
      <c r="K40" s="5" t="s">
        <v>78</v>
      </c>
      <c r="L40" s="6">
        <f>$E$149</f>
        <v>12.7</v>
      </c>
      <c r="M40" s="6">
        <f>$F$149</f>
        <v>196</v>
      </c>
      <c r="N40" s="3">
        <f>$D$149</f>
        <v>0.33800000000000002</v>
      </c>
      <c r="O40" s="3">
        <f>$G$149</f>
        <v>0.46</v>
      </c>
      <c r="P40" s="4">
        <v>1023</v>
      </c>
      <c r="Q40" s="7">
        <f>P40*$H$149</f>
        <v>874.66499999999996</v>
      </c>
      <c r="R40" s="7">
        <f>P40^2*L40/2000</f>
        <v>6645.4591499999997</v>
      </c>
      <c r="S40" s="7">
        <f>Q40^2*L40/2000</f>
        <v>4857.9967751287495</v>
      </c>
      <c r="T40" s="6">
        <f>(G40/F40/I40)</f>
        <v>5243.5325615416787</v>
      </c>
      <c r="U40" s="6">
        <f>(P40^2/J40/1000)</f>
        <v>11.500318681318682</v>
      </c>
      <c r="V40" s="101">
        <v>650</v>
      </c>
    </row>
    <row r="41" spans="1:22" x14ac:dyDescent="0.15">
      <c r="A41" s="113">
        <v>37</v>
      </c>
      <c r="B41" s="110">
        <f>(T41*U41*L41/10000)*(T41/6000)</f>
        <v>66.755384459747631</v>
      </c>
      <c r="C41" s="36" t="s">
        <v>13</v>
      </c>
      <c r="D41" s="4">
        <v>5.5839999999999996</v>
      </c>
      <c r="E41" s="4">
        <v>4.7830000000000004</v>
      </c>
      <c r="F41" s="3">
        <f>E41/D41</f>
        <v>0.85655444126074509</v>
      </c>
      <c r="G41" s="4">
        <v>4400</v>
      </c>
      <c r="H41" s="4">
        <v>4326</v>
      </c>
      <c r="I41" s="3">
        <f>H41/G41</f>
        <v>0.98318181818181816</v>
      </c>
      <c r="J41" s="5">
        <v>68</v>
      </c>
      <c r="K41" s="5" t="s">
        <v>78</v>
      </c>
      <c r="L41" s="6">
        <f>$E$150</f>
        <v>11.34</v>
      </c>
      <c r="M41" s="6">
        <f>$F$150</f>
        <v>175</v>
      </c>
      <c r="N41" s="3">
        <f>$D$150</f>
        <v>0.32300000000000001</v>
      </c>
      <c r="O41" s="3">
        <f>$G$150</f>
        <v>0.44</v>
      </c>
      <c r="P41" s="4">
        <v>938</v>
      </c>
      <c r="Q41" s="7">
        <f>P41*$H$150</f>
        <v>799.17599999999993</v>
      </c>
      <c r="R41" s="7">
        <f>P41^2*L41/2000</f>
        <v>4988.7154799999998</v>
      </c>
      <c r="S41" s="7">
        <f>Q41^2*L41/2000</f>
        <v>3621.3285217939197</v>
      </c>
      <c r="T41" s="6">
        <f>(G41/F41/I41)</f>
        <v>5224.7301734867933</v>
      </c>
      <c r="U41" s="6">
        <f>(P41^2/J41/1000)</f>
        <v>12.938882352941176</v>
      </c>
      <c r="V41" s="101">
        <v>630</v>
      </c>
    </row>
    <row r="42" spans="1:22" x14ac:dyDescent="0.15">
      <c r="A42" s="113">
        <v>38</v>
      </c>
      <c r="B42" s="110">
        <f>(T42*U42*L42/10000)*(T42/6000)</f>
        <v>66.56471031428849</v>
      </c>
      <c r="C42" s="36" t="s">
        <v>47</v>
      </c>
      <c r="D42" s="3">
        <v>7.5970000000000004</v>
      </c>
      <c r="E42" s="3">
        <v>6.4980000000000002</v>
      </c>
      <c r="F42" s="3">
        <f>E42/D42</f>
        <v>0.85533763327629331</v>
      </c>
      <c r="G42" s="4">
        <v>4400</v>
      </c>
      <c r="H42" s="4">
        <v>4321</v>
      </c>
      <c r="I42" s="3">
        <f>H42/G42</f>
        <v>0.98204545454545455</v>
      </c>
      <c r="J42" s="5">
        <v>95.5</v>
      </c>
      <c r="K42" s="5" t="s">
        <v>70</v>
      </c>
      <c r="L42" s="6">
        <f>$E$146</f>
        <v>15.5</v>
      </c>
      <c r="M42" s="6">
        <f>$F$146</f>
        <v>239</v>
      </c>
      <c r="N42" s="3">
        <f>$D$146</f>
        <v>0.375</v>
      </c>
      <c r="O42" s="3">
        <f>$G$146</f>
        <v>0.4</v>
      </c>
      <c r="P42" s="4">
        <v>947</v>
      </c>
      <c r="Q42" s="7">
        <f>P42*$H$146</f>
        <v>796.42700000000002</v>
      </c>
      <c r="R42" s="7">
        <f>P42^2*L42/2000</f>
        <v>6950.2697500000004</v>
      </c>
      <c r="S42" s="7">
        <f>Q42^2*L42/2000</f>
        <v>4915.79373904975</v>
      </c>
      <c r="T42" s="6">
        <f>(G42/F42/I42)</f>
        <v>5238.2172457742317</v>
      </c>
      <c r="U42" s="6">
        <f>(P42^2/J42/1000)</f>
        <v>9.3906701570680635</v>
      </c>
      <c r="V42" s="101">
        <v>660</v>
      </c>
    </row>
    <row r="43" spans="1:22" x14ac:dyDescent="0.15">
      <c r="A43" s="113">
        <v>39</v>
      </c>
      <c r="B43" s="110">
        <f>(T43*U43*L43/10000)*(T43/6000)</f>
        <v>65.97020179438563</v>
      </c>
      <c r="C43" s="36" t="s">
        <v>47</v>
      </c>
      <c r="D43" s="3">
        <v>7.5970000000000004</v>
      </c>
      <c r="E43" s="3">
        <v>6.4980000000000002</v>
      </c>
      <c r="F43" s="3">
        <f>E43/D43</f>
        <v>0.85533763327629331</v>
      </c>
      <c r="G43" s="4">
        <v>4400</v>
      </c>
      <c r="H43" s="4">
        <v>4350</v>
      </c>
      <c r="I43" s="3">
        <f>H43/G43</f>
        <v>0.98863636363636365</v>
      </c>
      <c r="J43" s="5">
        <v>91.5</v>
      </c>
      <c r="K43" s="5" t="s">
        <v>78</v>
      </c>
      <c r="L43" s="6">
        <f>$E$146</f>
        <v>15.5</v>
      </c>
      <c r="M43" s="6">
        <f>$F$146</f>
        <v>239</v>
      </c>
      <c r="N43" s="3">
        <f>$D$146</f>
        <v>0.375</v>
      </c>
      <c r="O43" s="3">
        <f>$G$146</f>
        <v>0.4</v>
      </c>
      <c r="P43" s="4">
        <v>929</v>
      </c>
      <c r="Q43" s="7">
        <f>P43*$H$146</f>
        <v>781.28899999999999</v>
      </c>
      <c r="R43" s="7">
        <f>P43^2*L43/2000</f>
        <v>6688.5677500000002</v>
      </c>
      <c r="S43" s="7">
        <f>Q43^2*L43/2000</f>
        <v>4730.6968867877495</v>
      </c>
      <c r="T43" s="6">
        <f>(G43/F43/I43)</f>
        <v>5203.2957974690707</v>
      </c>
      <c r="U43" s="6">
        <f>(P43^2/J43/1000)</f>
        <v>9.432142076502732</v>
      </c>
      <c r="V43" s="101">
        <v>660</v>
      </c>
    </row>
    <row r="44" spans="1:22" x14ac:dyDescent="0.15">
      <c r="A44" s="113">
        <v>40</v>
      </c>
      <c r="B44" s="110">
        <f>(T44*U44*L44/10000)*(T44/6000)</f>
        <v>65.953433621889104</v>
      </c>
      <c r="C44" s="36" t="s">
        <v>62</v>
      </c>
      <c r="D44" s="3">
        <v>7.3369999999999997</v>
      </c>
      <c r="E44" s="3">
        <v>6.6859999999999999</v>
      </c>
      <c r="F44" s="3">
        <f>E44/D44</f>
        <v>0.91127163690881829</v>
      </c>
      <c r="G44" s="4">
        <v>4700</v>
      </c>
      <c r="H44" s="4">
        <v>4692</v>
      </c>
      <c r="I44" s="3">
        <f>H44/G44</f>
        <v>0.99829787234042555</v>
      </c>
      <c r="J44" s="5">
        <v>90</v>
      </c>
      <c r="K44" s="5" t="s">
        <v>79</v>
      </c>
      <c r="L44" s="6">
        <f>$E$149</f>
        <v>12.7</v>
      </c>
      <c r="M44" s="6">
        <f>$F$149</f>
        <v>196</v>
      </c>
      <c r="N44" s="3">
        <f>$D$149</f>
        <v>0.33800000000000002</v>
      </c>
      <c r="O44" s="3">
        <f>$G$149</f>
        <v>0.46</v>
      </c>
      <c r="P44" s="4">
        <v>1025</v>
      </c>
      <c r="Q44" s="7">
        <f>P44*$H$149</f>
        <v>876.375</v>
      </c>
      <c r="R44" s="7">
        <f>P44^2*L44/2000</f>
        <v>6671.46875</v>
      </c>
      <c r="S44" s="7">
        <f>Q44^2*L44/2000</f>
        <v>4877.0104429687499</v>
      </c>
      <c r="T44" s="6">
        <f>(G44/F44/I44)</f>
        <v>5166.4217885778298</v>
      </c>
      <c r="U44" s="6">
        <f>(P44^2/J44/1000)</f>
        <v>11.673611111111111</v>
      </c>
      <c r="V44" s="101">
        <v>650</v>
      </c>
    </row>
    <row r="45" spans="1:22" x14ac:dyDescent="0.15">
      <c r="A45" s="113">
        <v>41</v>
      </c>
      <c r="B45" s="110">
        <f>(T45*U45*L45/10000)*(T45/6000)</f>
        <v>65.603505560185155</v>
      </c>
      <c r="C45" s="36" t="s">
        <v>118</v>
      </c>
      <c r="D45" s="4">
        <v>5.0170000000000003</v>
      </c>
      <c r="E45" s="4">
        <v>4.298</v>
      </c>
      <c r="F45" s="3">
        <f>E45/D45</f>
        <v>0.85668726330476375</v>
      </c>
      <c r="G45" s="4">
        <v>3900</v>
      </c>
      <c r="H45" s="4">
        <v>3649</v>
      </c>
      <c r="I45" s="3">
        <f>H45/G45</f>
        <v>0.93564102564102569</v>
      </c>
      <c r="J45" s="5">
        <v>57.5</v>
      </c>
      <c r="K45" s="5" t="s">
        <v>77</v>
      </c>
      <c r="L45" s="6">
        <f>$E$148</f>
        <v>14.5</v>
      </c>
      <c r="M45" s="6">
        <f>$F$148</f>
        <v>224</v>
      </c>
      <c r="N45" s="3">
        <f>$D$148</f>
        <v>0.36599999999999999</v>
      </c>
      <c r="O45" s="3">
        <f>$G$148</f>
        <v>0.33</v>
      </c>
      <c r="P45" s="4">
        <v>812</v>
      </c>
      <c r="Q45" s="7">
        <f>P45*$H$148</f>
        <v>665.02799999999991</v>
      </c>
      <c r="R45" s="7">
        <f>P45^2*L45/2000</f>
        <v>4780.2439999999997</v>
      </c>
      <c r="S45" s="7">
        <f>Q45^2*L45/2000</f>
        <v>3206.4012456839987</v>
      </c>
      <c r="T45" s="6">
        <f>(G45/F45/I45)</f>
        <v>4865.5623314380391</v>
      </c>
      <c r="U45" s="6">
        <f>(P45^2/J45/1000)</f>
        <v>11.466852173913043</v>
      </c>
      <c r="V45" s="101">
        <v>570</v>
      </c>
    </row>
    <row r="46" spans="1:22" x14ac:dyDescent="0.15">
      <c r="A46" s="113">
        <v>42</v>
      </c>
      <c r="B46" s="110">
        <f>(T46*U46*L46/10000)*(T46/6000)</f>
        <v>65.51157895203005</v>
      </c>
      <c r="C46" s="36" t="s">
        <v>46</v>
      </c>
      <c r="D46" s="3">
        <v>9.0250000000000004</v>
      </c>
      <c r="E46" s="3">
        <v>7.8540000000000001</v>
      </c>
      <c r="F46" s="3">
        <f>E46/D46</f>
        <v>0.87024930747922435</v>
      </c>
      <c r="G46" s="4">
        <v>4400</v>
      </c>
      <c r="H46" s="4">
        <v>4205</v>
      </c>
      <c r="I46" s="3">
        <f>H46/G46</f>
        <v>0.95568181818181819</v>
      </c>
      <c r="J46" s="5">
        <v>106</v>
      </c>
      <c r="K46" s="5" t="s">
        <v>78</v>
      </c>
      <c r="L46" s="6">
        <f>$E$146</f>
        <v>15.5</v>
      </c>
      <c r="M46" s="6">
        <f>$F$146</f>
        <v>239</v>
      </c>
      <c r="N46" s="3">
        <f>$D$146</f>
        <v>0.375</v>
      </c>
      <c r="O46" s="3">
        <f>$G$146</f>
        <v>0.4</v>
      </c>
      <c r="P46" s="4">
        <v>980</v>
      </c>
      <c r="Q46" s="7">
        <f>P46*$H$146</f>
        <v>824.18</v>
      </c>
      <c r="R46" s="7">
        <f>P46^2*L46/2000</f>
        <v>7443.1</v>
      </c>
      <c r="S46" s="7">
        <f>Q46^2*L46/2000</f>
        <v>5264.3632110999988</v>
      </c>
      <c r="T46" s="6">
        <f>(G46/F46/I46)</f>
        <v>5290.4871817930507</v>
      </c>
      <c r="U46" s="6">
        <f>(P46^2/J46/1000)</f>
        <v>9.060377358490566</v>
      </c>
      <c r="V46" s="101">
        <v>685</v>
      </c>
    </row>
    <row r="47" spans="1:22" x14ac:dyDescent="0.15">
      <c r="A47" s="113">
        <v>43</v>
      </c>
      <c r="B47" s="110">
        <f>(T47*U47*L47/10000)*(T47/6000)</f>
        <v>65.208641569067524</v>
      </c>
      <c r="C47" s="36" t="s">
        <v>62</v>
      </c>
      <c r="D47" s="3">
        <v>7.3369999999999997</v>
      </c>
      <c r="E47" s="3">
        <v>6.6859999999999999</v>
      </c>
      <c r="F47" s="3">
        <f>E47/D47</f>
        <v>0.91127163690881829</v>
      </c>
      <c r="G47" s="4">
        <v>4700</v>
      </c>
      <c r="H47" s="4">
        <v>4678</v>
      </c>
      <c r="I47" s="3">
        <f>H47/G47</f>
        <v>0.99531914893617024</v>
      </c>
      <c r="J47" s="5">
        <v>95</v>
      </c>
      <c r="K47" s="5" t="s">
        <v>70</v>
      </c>
      <c r="L47" s="6">
        <f>$E$149</f>
        <v>12.7</v>
      </c>
      <c r="M47" s="6">
        <f>$F$149</f>
        <v>196</v>
      </c>
      <c r="N47" s="3">
        <f>$D$149</f>
        <v>0.33800000000000002</v>
      </c>
      <c r="O47" s="3">
        <f>$G$149</f>
        <v>0.46</v>
      </c>
      <c r="P47" s="4">
        <v>1044</v>
      </c>
      <c r="Q47" s="7">
        <f>P47*$H$149</f>
        <v>892.62</v>
      </c>
      <c r="R47" s="7">
        <f>P47^2*L47/2000</f>
        <v>6921.0935999999992</v>
      </c>
      <c r="S47" s="7">
        <f>Q47^2*L47/2000</f>
        <v>5059.4924489400009</v>
      </c>
      <c r="T47" s="6">
        <f>(G47/F47/I47)</f>
        <v>5181.8835040630993</v>
      </c>
      <c r="U47" s="6">
        <f>(P47^2/J47/1000)</f>
        <v>11.47301052631579</v>
      </c>
      <c r="V47" s="101">
        <v>650</v>
      </c>
    </row>
    <row r="48" spans="1:22" x14ac:dyDescent="0.15">
      <c r="A48" s="113">
        <v>44</v>
      </c>
      <c r="B48" s="110">
        <f>(T48*U48*L48/10000)*(T48/6000)</f>
        <v>65.060284042298292</v>
      </c>
      <c r="C48" s="36" t="s">
        <v>57</v>
      </c>
      <c r="D48" s="4">
        <v>5.0170000000000003</v>
      </c>
      <c r="E48" s="4">
        <v>4.298</v>
      </c>
      <c r="F48" s="3">
        <f>E48/D48</f>
        <v>0.85668726330476375</v>
      </c>
      <c r="G48" s="4">
        <v>3900</v>
      </c>
      <c r="H48" s="4">
        <v>3588</v>
      </c>
      <c r="I48" s="3">
        <f>H48/G48</f>
        <v>0.92</v>
      </c>
      <c r="J48" s="5">
        <v>55.5</v>
      </c>
      <c r="K48" s="5" t="s">
        <v>76</v>
      </c>
      <c r="L48" s="6">
        <f>$E$147</f>
        <v>13</v>
      </c>
      <c r="M48" s="6">
        <f>$F$147</f>
        <v>200</v>
      </c>
      <c r="N48" s="3">
        <f>$D$147</f>
        <v>0.36599999999999999</v>
      </c>
      <c r="O48" s="3">
        <f>$G$147</f>
        <v>0.4</v>
      </c>
      <c r="P48" s="4">
        <v>825</v>
      </c>
      <c r="Q48" s="7">
        <f>P48*$H$147</f>
        <v>677.32499999999993</v>
      </c>
      <c r="R48" s="7">
        <f>P48^2*L48/2000</f>
        <v>4424.0625</v>
      </c>
      <c r="S48" s="7">
        <f>Q48^2*L48/2000</f>
        <v>2981.9995115624993</v>
      </c>
      <c r="T48" s="6">
        <f>(G48/F48/I48)</f>
        <v>4948.2823153337249</v>
      </c>
      <c r="U48" s="6">
        <f>(P48^2/J48/1000)</f>
        <v>12.263513513513514</v>
      </c>
      <c r="V48" s="101">
        <v>570</v>
      </c>
    </row>
    <row r="49" spans="1:22" x14ac:dyDescent="0.15">
      <c r="A49" s="113">
        <v>45</v>
      </c>
      <c r="B49" s="110">
        <f>(T49*U49*L49/10000)*(T49/6000)</f>
        <v>64.91533294318512</v>
      </c>
      <c r="C49" s="36" t="s">
        <v>14</v>
      </c>
      <c r="D49" s="4">
        <v>4.5129999999999999</v>
      </c>
      <c r="E49" s="4">
        <v>3.8540000000000001</v>
      </c>
      <c r="F49" s="3">
        <f>E49/D49</f>
        <v>0.85397739862619104</v>
      </c>
      <c r="G49" s="4">
        <v>4050</v>
      </c>
      <c r="H49" s="4">
        <v>3822</v>
      </c>
      <c r="I49" s="3">
        <f>H49/G49</f>
        <v>0.94370370370370371</v>
      </c>
      <c r="J49" s="5">
        <v>53</v>
      </c>
      <c r="K49" s="5" t="s">
        <v>77</v>
      </c>
      <c r="L49" s="6">
        <f>$E$150</f>
        <v>11.34</v>
      </c>
      <c r="M49" s="6">
        <f>$F$150</f>
        <v>175</v>
      </c>
      <c r="N49" s="3">
        <f>$D$150</f>
        <v>0.32300000000000001</v>
      </c>
      <c r="O49" s="3">
        <f>$G$150</f>
        <v>0.44</v>
      </c>
      <c r="P49" s="4">
        <v>849</v>
      </c>
      <c r="Q49" s="7">
        <f>P49*$H$150</f>
        <v>723.34799999999996</v>
      </c>
      <c r="R49" s="7">
        <f>P49^2*L49/2000</f>
        <v>4086.9416699999997</v>
      </c>
      <c r="S49" s="7">
        <f>Q49^2*L49/2000</f>
        <v>2966.7273060196794</v>
      </c>
      <c r="T49" s="6">
        <f>(G49/F49/I49)</f>
        <v>5025.4272101239994</v>
      </c>
      <c r="U49" s="6">
        <f>(P49^2/J49/1000)</f>
        <v>13.600018867924527</v>
      </c>
      <c r="V49" s="101">
        <v>600</v>
      </c>
    </row>
    <row r="50" spans="1:22" x14ac:dyDescent="0.15">
      <c r="A50" s="113">
        <v>46</v>
      </c>
      <c r="B50" s="110">
        <f>(T50*U50*L50/10000)*(T50/6000)</f>
        <v>64.134880725273248</v>
      </c>
      <c r="C50" s="36" t="s">
        <v>61</v>
      </c>
      <c r="D50" s="3">
        <v>5.532</v>
      </c>
      <c r="E50" s="3">
        <v>4.9569999999999999</v>
      </c>
      <c r="F50" s="3">
        <f>E50/D50</f>
        <v>0.89605929139551699</v>
      </c>
      <c r="G50" s="4">
        <v>4300</v>
      </c>
      <c r="H50" s="4">
        <v>4295</v>
      </c>
      <c r="I50" s="3">
        <f>H50/G50</f>
        <v>0.99883720930232556</v>
      </c>
      <c r="J50" s="5">
        <v>63.5</v>
      </c>
      <c r="K50" s="5" t="s">
        <v>78</v>
      </c>
      <c r="L50" s="6">
        <f>$E$149</f>
        <v>12.7</v>
      </c>
      <c r="M50" s="6">
        <f>$F$149</f>
        <v>196</v>
      </c>
      <c r="N50" s="3">
        <f>$D$149</f>
        <v>0.33800000000000002</v>
      </c>
      <c r="O50" s="3">
        <f>$G$149</f>
        <v>0.46</v>
      </c>
      <c r="P50" s="4">
        <v>913</v>
      </c>
      <c r="Q50" s="7">
        <f>P50*$H$149</f>
        <v>780.61500000000001</v>
      </c>
      <c r="R50" s="7">
        <f>P50^2*L50/2000</f>
        <v>5293.1631499999994</v>
      </c>
      <c r="S50" s="7">
        <f>Q50^2*L50/2000</f>
        <v>3869.4345917287496</v>
      </c>
      <c r="T50" s="6">
        <f>(G50/F50/I50)</f>
        <v>4804.3760742854201</v>
      </c>
      <c r="U50" s="6">
        <f>(P50^2/J50/1000)</f>
        <v>13.127070866141732</v>
      </c>
      <c r="V50" s="101">
        <v>650</v>
      </c>
    </row>
    <row r="51" spans="1:22" x14ac:dyDescent="0.15">
      <c r="A51" s="113">
        <v>47</v>
      </c>
      <c r="B51" s="110">
        <f>(T51*U51*L51/10000)*(T51/6000)</f>
        <v>63.553343122146046</v>
      </c>
      <c r="C51" s="36" t="s">
        <v>57</v>
      </c>
      <c r="D51" s="4">
        <v>5.0170000000000003</v>
      </c>
      <c r="E51" s="4">
        <v>4.298</v>
      </c>
      <c r="F51" s="3">
        <f>E51/D51</f>
        <v>0.85668726330476375</v>
      </c>
      <c r="G51" s="4">
        <v>3900</v>
      </c>
      <c r="H51" s="4">
        <v>3649</v>
      </c>
      <c r="I51" s="3">
        <f>H51/G51</f>
        <v>0.93564102564102569</v>
      </c>
      <c r="J51" s="5">
        <v>59</v>
      </c>
      <c r="K51" s="5" t="s">
        <v>74</v>
      </c>
      <c r="L51" s="6">
        <f>$E$147</f>
        <v>13</v>
      </c>
      <c r="M51" s="6">
        <f>$F$147</f>
        <v>200</v>
      </c>
      <c r="N51" s="3">
        <f>$D$147</f>
        <v>0.36599999999999999</v>
      </c>
      <c r="O51" s="3">
        <f>$G$147</f>
        <v>0.4</v>
      </c>
      <c r="P51" s="4">
        <v>855</v>
      </c>
      <c r="Q51" s="7">
        <f>P51*$H$147</f>
        <v>701.95499999999993</v>
      </c>
      <c r="R51" s="7">
        <f>P51^2*L51/2000</f>
        <v>4751.6625000000004</v>
      </c>
      <c r="S51" s="7">
        <f>Q51^2*L51/2000</f>
        <v>3202.8153431624992</v>
      </c>
      <c r="T51" s="6">
        <f>(G51/F51/I51)</f>
        <v>4865.5623314380391</v>
      </c>
      <c r="U51" s="6">
        <f>(P51^2/J51/1000)</f>
        <v>12.390254237288136</v>
      </c>
      <c r="V51" s="101">
        <v>570</v>
      </c>
    </row>
    <row r="52" spans="1:22" x14ac:dyDescent="0.15">
      <c r="A52" s="113">
        <v>48</v>
      </c>
      <c r="B52" s="110">
        <f>(T52*U52*L52/10000)*(T52/6000)</f>
        <v>63.022812663888274</v>
      </c>
      <c r="C52" s="36" t="s">
        <v>61</v>
      </c>
      <c r="D52" s="3">
        <v>5.532</v>
      </c>
      <c r="E52" s="3">
        <v>4.9569999999999999</v>
      </c>
      <c r="F52" s="3">
        <f>E52/D52</f>
        <v>0.89605929139551699</v>
      </c>
      <c r="G52" s="4">
        <v>4300</v>
      </c>
      <c r="H52" s="4">
        <v>4309</v>
      </c>
      <c r="I52" s="3">
        <f>H52/G52</f>
        <v>1.0020930232558141</v>
      </c>
      <c r="J52" s="5">
        <v>63.5</v>
      </c>
      <c r="K52" s="5" t="s">
        <v>68</v>
      </c>
      <c r="L52" s="6">
        <f>$E$149</f>
        <v>12.7</v>
      </c>
      <c r="M52" s="6">
        <f>$F$149</f>
        <v>196</v>
      </c>
      <c r="N52" s="3">
        <f>$D$149</f>
        <v>0.33800000000000002</v>
      </c>
      <c r="O52" s="3">
        <f>$G$149</f>
        <v>0.46</v>
      </c>
      <c r="P52" s="4">
        <v>908</v>
      </c>
      <c r="Q52" s="7">
        <f>P52*$H$149</f>
        <v>776.34</v>
      </c>
      <c r="R52" s="7">
        <f>P52^2*L52/2000</f>
        <v>5235.3463999999994</v>
      </c>
      <c r="S52" s="7">
        <f>Q52^2*L52/2000</f>
        <v>3827.1691020600006</v>
      </c>
      <c r="T52" s="6">
        <f>(G52/F52/I52)</f>
        <v>4788.7665906372422</v>
      </c>
      <c r="U52" s="6">
        <f>(P52^2/J52/1000)</f>
        <v>12.983685039370078</v>
      </c>
      <c r="V52" s="101">
        <v>650</v>
      </c>
    </row>
    <row r="53" spans="1:22" x14ac:dyDescent="0.15">
      <c r="A53" s="113">
        <v>49</v>
      </c>
      <c r="B53" s="110">
        <f>(T53*U53*L53/10000)*(T53/6000)</f>
        <v>62.442046637333803</v>
      </c>
      <c r="C53" s="36" t="s">
        <v>11</v>
      </c>
      <c r="D53" s="3">
        <v>4.0910000000000002</v>
      </c>
      <c r="E53" s="3">
        <v>3.6019999999999999</v>
      </c>
      <c r="F53" s="3">
        <f>E53/D53</f>
        <v>0.88046932290393543</v>
      </c>
      <c r="G53" s="4">
        <v>3900</v>
      </c>
      <c r="H53" s="4">
        <v>3537</v>
      </c>
      <c r="I53" s="3">
        <f>H53/G53</f>
        <v>0.90692307692307694</v>
      </c>
      <c r="J53" s="5">
        <v>49.5</v>
      </c>
      <c r="K53" s="5" t="s">
        <v>77</v>
      </c>
      <c r="L53" s="6">
        <f>$E$150</f>
        <v>11.34</v>
      </c>
      <c r="M53" s="6">
        <f>$F$150</f>
        <v>175</v>
      </c>
      <c r="N53" s="3">
        <f>$D$150</f>
        <v>0.32300000000000001</v>
      </c>
      <c r="O53" s="3">
        <f>$G$150</f>
        <v>0.44</v>
      </c>
      <c r="P53" s="4">
        <v>828</v>
      </c>
      <c r="Q53" s="7">
        <f>P53*$H$150</f>
        <v>705.45600000000002</v>
      </c>
      <c r="R53" s="7">
        <f>P53^2*L53/2000</f>
        <v>3887.2612799999997</v>
      </c>
      <c r="S53" s="7">
        <f>Q53^2*L53/2000</f>
        <v>2821.7785121971201</v>
      </c>
      <c r="T53" s="6">
        <f>(G53/F53/I53)</f>
        <v>4884.0480196893732</v>
      </c>
      <c r="U53" s="6">
        <f>(P53^2/J53/1000)</f>
        <v>13.850181818181818</v>
      </c>
      <c r="V53" s="101">
        <v>630</v>
      </c>
    </row>
    <row r="54" spans="1:22" x14ac:dyDescent="0.15">
      <c r="A54" s="113">
        <v>50</v>
      </c>
      <c r="B54" s="110">
        <f>(T54*U54*L54/10000)*(T54/6000)</f>
        <v>62.205639614151792</v>
      </c>
      <c r="C54" s="36" t="s">
        <v>57</v>
      </c>
      <c r="D54" s="4">
        <v>5.0170000000000003</v>
      </c>
      <c r="E54" s="4">
        <v>4.298</v>
      </c>
      <c r="F54" s="3">
        <f>E54/D54</f>
        <v>0.85668726330476375</v>
      </c>
      <c r="G54" s="4">
        <v>3900</v>
      </c>
      <c r="H54" s="4">
        <v>3630</v>
      </c>
      <c r="I54" s="3">
        <f>H54/G54</f>
        <v>0.93076923076923079</v>
      </c>
      <c r="J54" s="5">
        <v>62.2</v>
      </c>
      <c r="K54" s="5" t="s">
        <v>68</v>
      </c>
      <c r="L54" s="6">
        <f>$E$147</f>
        <v>13</v>
      </c>
      <c r="M54" s="6">
        <f>$F$147</f>
        <v>200</v>
      </c>
      <c r="N54" s="3">
        <f>$D$147</f>
        <v>0.36599999999999999</v>
      </c>
      <c r="O54" s="3">
        <f>$G$147</f>
        <v>0.4</v>
      </c>
      <c r="P54" s="4">
        <v>864</v>
      </c>
      <c r="Q54" s="7">
        <f>P54*$H$147</f>
        <v>709.34399999999994</v>
      </c>
      <c r="R54" s="7">
        <f>P54^2*L54/2000</f>
        <v>4852.2240000000002</v>
      </c>
      <c r="S54" s="7">
        <f>Q54^2*L54/2000</f>
        <v>3270.5979171839995</v>
      </c>
      <c r="T54" s="6">
        <f>(G54/F54/I54)</f>
        <v>4891.0294620984587</v>
      </c>
      <c r="U54" s="6">
        <f>(P54^2/J54/1000)</f>
        <v>12.001543408360128</v>
      </c>
      <c r="V54" s="101">
        <v>570</v>
      </c>
    </row>
    <row r="55" spans="1:22" x14ac:dyDescent="0.15">
      <c r="A55" s="113">
        <v>51</v>
      </c>
      <c r="B55" s="110">
        <f>(T55*U55*L55/10000)*(T55/6000)</f>
        <v>61.352034631074481</v>
      </c>
      <c r="C55" s="36" t="s">
        <v>21</v>
      </c>
      <c r="D55" s="3">
        <v>4.4800000000000004</v>
      </c>
      <c r="E55" s="3">
        <v>3.891</v>
      </c>
      <c r="F55" s="3">
        <f>E55/D55</f>
        <v>0.86852678571428565</v>
      </c>
      <c r="G55" s="4">
        <v>4150</v>
      </c>
      <c r="H55" s="4">
        <v>3947</v>
      </c>
      <c r="I55" s="3">
        <f>H55/G55</f>
        <v>0.95108433734939757</v>
      </c>
      <c r="J55" s="5">
        <v>50.5</v>
      </c>
      <c r="K55" s="5" t="s">
        <v>80</v>
      </c>
      <c r="L55" s="6">
        <f>$E$153</f>
        <v>8.3000000000000007</v>
      </c>
      <c r="M55" s="6">
        <f>$F$153</f>
        <v>128</v>
      </c>
      <c r="N55" s="3">
        <f>$D$153</f>
        <v>0.28399999999999997</v>
      </c>
      <c r="O55" s="3">
        <f>$G$153</f>
        <v>0.44</v>
      </c>
      <c r="P55" s="4">
        <v>942</v>
      </c>
      <c r="Q55" s="7">
        <f>P55*$H$153</f>
        <v>804.46799999999996</v>
      </c>
      <c r="R55" s="7">
        <f>P55^2*L55/2000</f>
        <v>3682.5606000000002</v>
      </c>
      <c r="S55" s="7">
        <f>Q55^2*L55/2000</f>
        <v>2685.7503665496006</v>
      </c>
      <c r="T55" s="6">
        <f>(G55/F55/I55)</f>
        <v>5023.9562665872809</v>
      </c>
      <c r="U55" s="6">
        <f>(P55^2/J55/1000)</f>
        <v>17.571564356435644</v>
      </c>
      <c r="V55" s="101">
        <v>630</v>
      </c>
    </row>
    <row r="56" spans="1:22" x14ac:dyDescent="0.15">
      <c r="A56" s="113">
        <v>52</v>
      </c>
      <c r="B56" s="110">
        <f>(T56*U56*L56/10000)*(T56/6000)</f>
        <v>61.058138277703129</v>
      </c>
      <c r="C56" s="36" t="s">
        <v>21</v>
      </c>
      <c r="D56" s="3">
        <v>4.4800000000000004</v>
      </c>
      <c r="E56" s="3">
        <v>3.891</v>
      </c>
      <c r="F56" s="3">
        <f>E56/D56</f>
        <v>0.86852678571428565</v>
      </c>
      <c r="G56" s="4">
        <v>4150</v>
      </c>
      <c r="H56" s="4">
        <v>3972</v>
      </c>
      <c r="I56" s="3">
        <f>H56/G56</f>
        <v>0.95710843373493981</v>
      </c>
      <c r="J56" s="5">
        <v>50</v>
      </c>
      <c r="K56" s="5" t="s">
        <v>68</v>
      </c>
      <c r="L56" s="6">
        <f>$E$153</f>
        <v>8.3000000000000007</v>
      </c>
      <c r="M56" s="6">
        <f>$F$153</f>
        <v>128</v>
      </c>
      <c r="N56" s="3">
        <f>$D$153</f>
        <v>0.28399999999999997</v>
      </c>
      <c r="O56" s="3">
        <f>$G$153</f>
        <v>0.44</v>
      </c>
      <c r="P56" s="4">
        <v>941</v>
      </c>
      <c r="Q56" s="7">
        <f>P56*$H$153</f>
        <v>803.61400000000003</v>
      </c>
      <c r="R56" s="7">
        <f>P56^2*L56/2000</f>
        <v>3674.7461500000004</v>
      </c>
      <c r="S56" s="7">
        <f>Q56^2*L56/2000</f>
        <v>2680.0511631334007</v>
      </c>
      <c r="T56" s="6">
        <f>(G56/F56/I56)</f>
        <v>4992.3351924018116</v>
      </c>
      <c r="U56" s="6">
        <f>(P56^2/J56/1000)</f>
        <v>17.709619999999997</v>
      </c>
      <c r="V56" s="101">
        <v>630</v>
      </c>
    </row>
    <row r="57" spans="1:22" x14ac:dyDescent="0.15">
      <c r="A57" s="113">
        <v>53</v>
      </c>
      <c r="B57" s="110">
        <f>(T57*U57*L57/10000)*(T57/6000)</f>
        <v>60.850505875983508</v>
      </c>
      <c r="C57" s="36" t="s">
        <v>45</v>
      </c>
      <c r="D57" s="3">
        <v>3.4740000000000002</v>
      </c>
      <c r="E57" s="3">
        <v>2.9860000000000002</v>
      </c>
      <c r="F57" s="3">
        <f>E57/D57</f>
        <v>0.85952792170408754</v>
      </c>
      <c r="G57" s="4">
        <v>4150</v>
      </c>
      <c r="H57" s="4">
        <v>4102</v>
      </c>
      <c r="I57" s="3">
        <f>H57/G57</f>
        <v>0.98843373493975906</v>
      </c>
      <c r="J57" s="5">
        <v>40</v>
      </c>
      <c r="K57" s="5" t="s">
        <v>68</v>
      </c>
      <c r="L57" s="6">
        <f>$E$155</f>
        <v>7.2</v>
      </c>
      <c r="M57" s="6">
        <f>$F$155</f>
        <v>116</v>
      </c>
      <c r="N57" s="3">
        <f>$D$155</f>
        <v>0.26400000000000001</v>
      </c>
      <c r="O57" s="3">
        <f>$G$155</f>
        <v>0.46</v>
      </c>
      <c r="P57" s="4">
        <v>922</v>
      </c>
      <c r="Q57" s="7">
        <f>P57*$H$155</f>
        <v>792.92</v>
      </c>
      <c r="R57" s="7">
        <f>P57^2*L57/2000</f>
        <v>3060.3024</v>
      </c>
      <c r="S57" s="7">
        <f>Q57^2*L57/2000</f>
        <v>2263.3996550400002</v>
      </c>
      <c r="T57" s="6">
        <f>(G57/F57/I57)</f>
        <v>4884.7298280975119</v>
      </c>
      <c r="U57" s="6">
        <f>(P57^2/J57/1000)</f>
        <v>21.252099999999999</v>
      </c>
      <c r="V57" s="101">
        <v>600</v>
      </c>
    </row>
    <row r="58" spans="1:22" x14ac:dyDescent="0.15">
      <c r="A58" s="113">
        <v>54</v>
      </c>
      <c r="B58" s="110">
        <f>(T58*U58*L58/10000)*(T58/6000)</f>
        <v>60.775575016005149</v>
      </c>
      <c r="C58" s="36" t="s">
        <v>56</v>
      </c>
      <c r="D58" s="3">
        <v>5.9089999999999998</v>
      </c>
      <c r="E58" s="3">
        <v>5.1319999999999997</v>
      </c>
      <c r="F58" s="3">
        <f>E58/D58</f>
        <v>0.86850566931798945</v>
      </c>
      <c r="G58" s="4">
        <v>3500</v>
      </c>
      <c r="H58" s="4">
        <v>3024</v>
      </c>
      <c r="I58" s="3">
        <f>H58/G58</f>
        <v>0.86399999999999999</v>
      </c>
      <c r="J58" s="5">
        <v>67</v>
      </c>
      <c r="K58" s="5" t="s">
        <v>74</v>
      </c>
      <c r="L58" s="6">
        <f>$E$145</f>
        <v>16.5</v>
      </c>
      <c r="M58" s="6">
        <f>$F$145</f>
        <v>254</v>
      </c>
      <c r="N58" s="3">
        <f>$D$145</f>
        <v>0.41299999999999998</v>
      </c>
      <c r="O58" s="3">
        <f>$G$145</f>
        <v>0.34499999999999997</v>
      </c>
      <c r="P58" s="4">
        <v>825</v>
      </c>
      <c r="Q58" s="7">
        <f>P58*$H$145</f>
        <v>667.42500000000007</v>
      </c>
      <c r="R58" s="7">
        <f>P58^2*L58/2000</f>
        <v>5615.15625</v>
      </c>
      <c r="S58" s="7">
        <f>Q58^2*L58/2000</f>
        <v>3675.013077656251</v>
      </c>
      <c r="T58" s="6">
        <f>(G58/F58/I58)</f>
        <v>4664.2481091769878</v>
      </c>
      <c r="U58" s="6">
        <f>(P58^2/J58/1000)</f>
        <v>10.158582089552239</v>
      </c>
      <c r="V58" s="101">
        <v>650</v>
      </c>
    </row>
    <row r="59" spans="1:22" x14ac:dyDescent="0.15">
      <c r="A59" s="113">
        <v>55</v>
      </c>
      <c r="B59" s="110">
        <f>(T59*U59*L59/10000)*(T59/6000)</f>
        <v>60.399215764776173</v>
      </c>
      <c r="C59" s="36" t="s">
        <v>21</v>
      </c>
      <c r="D59" s="3">
        <v>4.4800000000000004</v>
      </c>
      <c r="E59" s="3">
        <v>3.891</v>
      </c>
      <c r="F59" s="3">
        <f>E59/D59</f>
        <v>0.86852678571428565</v>
      </c>
      <c r="G59" s="4">
        <v>4150</v>
      </c>
      <c r="H59" s="4">
        <v>3910</v>
      </c>
      <c r="I59" s="3">
        <f>H59/G59</f>
        <v>0.94216867469879517</v>
      </c>
      <c r="J59" s="5">
        <v>53.5</v>
      </c>
      <c r="K59" s="5" t="s">
        <v>79</v>
      </c>
      <c r="L59" s="6">
        <f>$E$153</f>
        <v>8.3000000000000007</v>
      </c>
      <c r="M59" s="6">
        <f>$F$153</f>
        <v>128</v>
      </c>
      <c r="N59" s="3">
        <f>$D$153</f>
        <v>0.28399999999999997</v>
      </c>
      <c r="O59" s="3">
        <f>$G$153</f>
        <v>0.44</v>
      </c>
      <c r="P59" s="4">
        <v>953</v>
      </c>
      <c r="Q59" s="7">
        <f>P59*$H$153</f>
        <v>813.86199999999997</v>
      </c>
      <c r="R59" s="7">
        <f>P59^2*L59/2000</f>
        <v>3769.0673500000003</v>
      </c>
      <c r="S59" s="7">
        <f>Q59^2*L59/2000</f>
        <v>2748.8411234325999</v>
      </c>
      <c r="T59" s="6">
        <f>(G59/F59/I59)</f>
        <v>5071.4975407212269</v>
      </c>
      <c r="U59" s="6">
        <f>(P59^2/J59/1000)</f>
        <v>16.975869158878503</v>
      </c>
      <c r="V59" s="101">
        <v>630</v>
      </c>
    </row>
    <row r="60" spans="1:22" x14ac:dyDescent="0.15">
      <c r="A60" s="113">
        <v>56</v>
      </c>
      <c r="B60" s="110">
        <f>(T60*U60*L60/10000)*(T60/6000)</f>
        <v>60.040703053935388</v>
      </c>
      <c r="C60" s="36" t="s">
        <v>45</v>
      </c>
      <c r="D60" s="3">
        <v>3.4740000000000002</v>
      </c>
      <c r="E60" s="3">
        <v>2.9860000000000002</v>
      </c>
      <c r="F60" s="3">
        <f>E60/D60</f>
        <v>0.85952792170408754</v>
      </c>
      <c r="G60" s="4">
        <v>4150</v>
      </c>
      <c r="H60" s="4">
        <v>4104</v>
      </c>
      <c r="I60" s="3">
        <f>H60/G60</f>
        <v>0.98891566265060238</v>
      </c>
      <c r="J60" s="5">
        <v>40.5</v>
      </c>
      <c r="K60" s="5" t="s">
        <v>100</v>
      </c>
      <c r="L60" s="6">
        <f>$E$155</f>
        <v>7.2</v>
      </c>
      <c r="M60" s="6">
        <f>$F$155</f>
        <v>116</v>
      </c>
      <c r="N60" s="3">
        <f>$D$155</f>
        <v>0.26400000000000001</v>
      </c>
      <c r="O60" s="3">
        <f>$G$155</f>
        <v>0.46</v>
      </c>
      <c r="P60" s="4">
        <v>922</v>
      </c>
      <c r="Q60" s="7">
        <f>P60*$H$155</f>
        <v>792.92</v>
      </c>
      <c r="R60" s="7">
        <f>P60^2*L60/2000</f>
        <v>3060.3024</v>
      </c>
      <c r="S60" s="7">
        <f>Q60^2*L60/2000</f>
        <v>2263.3996550400002</v>
      </c>
      <c r="T60" s="6">
        <f>(G60/F60/I60)</f>
        <v>4882.3493554717343</v>
      </c>
      <c r="U60" s="6">
        <f>(P60^2/J60/1000)</f>
        <v>20.989728395061729</v>
      </c>
      <c r="V60" s="101">
        <v>600</v>
      </c>
    </row>
    <row r="61" spans="1:22" x14ac:dyDescent="0.15">
      <c r="A61" s="113">
        <v>57</v>
      </c>
      <c r="B61" s="110">
        <f>(T61*U61*L61/10000)*(T61/6000)</f>
        <v>59.732089932684168</v>
      </c>
      <c r="C61" s="36" t="s">
        <v>11</v>
      </c>
      <c r="D61" s="3">
        <v>4.0910000000000002</v>
      </c>
      <c r="E61" s="3">
        <v>3.6019999999999999</v>
      </c>
      <c r="F61" s="3">
        <f>E61/D61</f>
        <v>0.88046932290393543</v>
      </c>
      <c r="G61" s="4">
        <v>3900</v>
      </c>
      <c r="H61" s="4">
        <v>3749</v>
      </c>
      <c r="I61" s="3">
        <f>H61/G61</f>
        <v>0.96128205128205124</v>
      </c>
      <c r="J61" s="5">
        <v>50.5</v>
      </c>
      <c r="K61" s="5" t="s">
        <v>113</v>
      </c>
      <c r="L61" s="6">
        <f>$E$150</f>
        <v>11.34</v>
      </c>
      <c r="M61" s="6">
        <f>$F$150</f>
        <v>175</v>
      </c>
      <c r="N61" s="3">
        <f>$D$150</f>
        <v>0.32300000000000001</v>
      </c>
      <c r="O61" s="3">
        <f>$G$150</f>
        <v>0.44</v>
      </c>
      <c r="P61" s="4">
        <v>867</v>
      </c>
      <c r="Q61" s="7">
        <f>P61*$H$150</f>
        <v>738.68399999999997</v>
      </c>
      <c r="R61" s="7">
        <f>P61^2*L61/2000</f>
        <v>4262.0766299999996</v>
      </c>
      <c r="S61" s="7">
        <f>Q61^2*L61/2000</f>
        <v>3093.8584740235201</v>
      </c>
      <c r="T61" s="6">
        <f>(G61/F61/I61)</f>
        <v>4607.8628555991763</v>
      </c>
      <c r="U61" s="6">
        <f>(P61^2/J61/1000)</f>
        <v>14.884930693069307</v>
      </c>
      <c r="V61" s="101">
        <v>630</v>
      </c>
    </row>
    <row r="62" spans="1:22" x14ac:dyDescent="0.15">
      <c r="A62" s="113">
        <v>58</v>
      </c>
      <c r="B62" s="110">
        <f>(T62*U62*L62/10000)*(T62/6000)</f>
        <v>59.730868565580742</v>
      </c>
      <c r="C62" s="36" t="s">
        <v>21</v>
      </c>
      <c r="D62" s="3">
        <v>4.4800000000000004</v>
      </c>
      <c r="E62" s="3">
        <v>3.891</v>
      </c>
      <c r="F62" s="3">
        <f>E62/D62</f>
        <v>0.86852678571428565</v>
      </c>
      <c r="G62" s="4">
        <v>4150</v>
      </c>
      <c r="H62" s="4">
        <v>3945</v>
      </c>
      <c r="I62" s="3">
        <f>H62/G62</f>
        <v>0.95060240963855425</v>
      </c>
      <c r="J62" s="5">
        <v>50.5</v>
      </c>
      <c r="K62" s="5" t="s">
        <v>77</v>
      </c>
      <c r="L62" s="6">
        <f>$E$153</f>
        <v>8.3000000000000007</v>
      </c>
      <c r="M62" s="6">
        <f>$F$153</f>
        <v>128</v>
      </c>
      <c r="N62" s="3">
        <f>$D$153</f>
        <v>0.28399999999999997</v>
      </c>
      <c r="O62" s="3">
        <f>$G$153</f>
        <v>0.44</v>
      </c>
      <c r="P62" s="4">
        <v>929</v>
      </c>
      <c r="Q62" s="7">
        <f>P62*$H$153</f>
        <v>793.36599999999999</v>
      </c>
      <c r="R62" s="7">
        <f>P62^2*L62/2000</f>
        <v>3581.6201500000002</v>
      </c>
      <c r="S62" s="7">
        <f>Q62^2*L62/2000</f>
        <v>2612.1328813174005</v>
      </c>
      <c r="T62" s="6">
        <f>(G62/F62/I62)</f>
        <v>5026.5032659619765</v>
      </c>
      <c r="U62" s="6">
        <f>(P62^2/J62/1000)</f>
        <v>17.089920792079205</v>
      </c>
      <c r="V62" s="101">
        <v>630</v>
      </c>
    </row>
    <row r="63" spans="1:22" x14ac:dyDescent="0.15">
      <c r="A63" s="113">
        <v>59</v>
      </c>
      <c r="B63" s="110">
        <f>(T63*U63*L63/10000)*(T63/6000)</f>
        <v>59.212666892393749</v>
      </c>
      <c r="C63" s="36" t="s">
        <v>17</v>
      </c>
      <c r="D63" s="3">
        <v>6.3630000000000004</v>
      </c>
      <c r="E63" s="3">
        <v>5.8</v>
      </c>
      <c r="F63" s="3">
        <f>E63/D63</f>
        <v>0.91151972340091147</v>
      </c>
      <c r="G63" s="4">
        <v>4600</v>
      </c>
      <c r="H63" s="4">
        <v>4173</v>
      </c>
      <c r="I63" s="3">
        <f>H63/G63</f>
        <v>0.90717391304347827</v>
      </c>
      <c r="J63" s="5">
        <v>82</v>
      </c>
      <c r="K63" s="5" t="s">
        <v>73</v>
      </c>
      <c r="L63" s="6">
        <f>$E$153</f>
        <v>8.3000000000000007</v>
      </c>
      <c r="M63" s="6">
        <f>$F$153</f>
        <v>128</v>
      </c>
      <c r="N63" s="3">
        <f>$D$153</f>
        <v>0.28399999999999997</v>
      </c>
      <c r="O63" s="3">
        <f>$G$153</f>
        <v>0.44</v>
      </c>
      <c r="P63" s="4">
        <v>1065</v>
      </c>
      <c r="Q63" s="7">
        <f>P63*$H$153</f>
        <v>909.51</v>
      </c>
      <c r="R63" s="7">
        <f>P63^2*L63/2000</f>
        <v>4707.0337499999996</v>
      </c>
      <c r="S63" s="7">
        <f>Q63^2*L63/2000</f>
        <v>3432.9150264150003</v>
      </c>
      <c r="T63" s="6">
        <f>(G63/F63/I63)</f>
        <v>5562.8994273531816</v>
      </c>
      <c r="U63" s="6">
        <f>(P63^2/J63/1000)</f>
        <v>13.832012195121951</v>
      </c>
      <c r="V63" s="101">
        <v>650</v>
      </c>
    </row>
    <row r="64" spans="1:22" x14ac:dyDescent="0.15">
      <c r="A64" s="113">
        <v>60</v>
      </c>
      <c r="B64" s="110">
        <f>(T64*U64*L64/10000)*(T64/6000)</f>
        <v>58.816829043380714</v>
      </c>
      <c r="C64" s="36" t="s">
        <v>11</v>
      </c>
      <c r="D64" s="3">
        <v>4.0910000000000002</v>
      </c>
      <c r="E64" s="3">
        <v>3.6019999999999999</v>
      </c>
      <c r="F64" s="3">
        <f>E64/D64</f>
        <v>0.88046932290393543</v>
      </c>
      <c r="G64" s="4">
        <v>3900</v>
      </c>
      <c r="H64" s="4">
        <v>3862</v>
      </c>
      <c r="I64" s="3">
        <f>H64/G64</f>
        <v>0.9902564102564102</v>
      </c>
      <c r="J64" s="5">
        <v>47</v>
      </c>
      <c r="K64" s="5" t="s">
        <v>112</v>
      </c>
      <c r="L64" s="6">
        <f>$E$150</f>
        <v>11.34</v>
      </c>
      <c r="M64" s="6">
        <f>$F$150</f>
        <v>175</v>
      </c>
      <c r="N64" s="3">
        <f>$D$150</f>
        <v>0.32300000000000001</v>
      </c>
      <c r="O64" s="3">
        <f>$G$150</f>
        <v>0.44</v>
      </c>
      <c r="P64" s="4">
        <v>855</v>
      </c>
      <c r="Q64" s="7">
        <f>P64*$H$150</f>
        <v>728.46</v>
      </c>
      <c r="R64" s="7">
        <f>P64^2*L64/2000</f>
        <v>4144.9117500000002</v>
      </c>
      <c r="S64" s="7">
        <f>Q64^2*L64/2000</f>
        <v>3008.8080189719999</v>
      </c>
      <c r="T64" s="6">
        <f>(G64/F64/I64)</f>
        <v>4473.0393178770873</v>
      </c>
      <c r="U64" s="6">
        <f>(P64^2/J64/1000)</f>
        <v>15.553723404255319</v>
      </c>
      <c r="V64" s="101">
        <v>630</v>
      </c>
    </row>
    <row r="65" spans="1:22" x14ac:dyDescent="0.15">
      <c r="A65" s="113">
        <v>61</v>
      </c>
      <c r="B65" s="110">
        <f>(T65*U65*L65/10000)*(T65/6000)</f>
        <v>58.734889503885874</v>
      </c>
      <c r="C65" s="36" t="s">
        <v>11</v>
      </c>
      <c r="D65" s="3">
        <v>4.0910000000000002</v>
      </c>
      <c r="E65" s="3">
        <v>3.6019999999999999</v>
      </c>
      <c r="F65" s="3">
        <f>E65/D65</f>
        <v>0.88046932290393543</v>
      </c>
      <c r="G65" s="4">
        <v>3900</v>
      </c>
      <c r="H65" s="4">
        <v>3785</v>
      </c>
      <c r="I65" s="3">
        <f>H65/G65</f>
        <v>0.97051282051282051</v>
      </c>
      <c r="J65" s="5">
        <v>49</v>
      </c>
      <c r="K65" s="5" t="s">
        <v>68</v>
      </c>
      <c r="L65" s="6">
        <f>$E$150</f>
        <v>11.34</v>
      </c>
      <c r="M65" s="6">
        <f>$F$150</f>
        <v>175</v>
      </c>
      <c r="N65" s="3">
        <f>$D$150</f>
        <v>0.32300000000000001</v>
      </c>
      <c r="O65" s="3">
        <f>$G$150</f>
        <v>0.44</v>
      </c>
      <c r="P65" s="4">
        <v>855</v>
      </c>
      <c r="Q65" s="7">
        <f>P65*$H$150</f>
        <v>728.46</v>
      </c>
      <c r="R65" s="7">
        <f>P65^2*L65/2000</f>
        <v>4144.9117500000002</v>
      </c>
      <c r="S65" s="7">
        <f>Q65^2*L65/2000</f>
        <v>3008.8080189719999</v>
      </c>
      <c r="T65" s="6">
        <f>(G65/F65/I65)</f>
        <v>4564.0364189276916</v>
      </c>
      <c r="U65" s="6">
        <f>(P65^2/J65/1000)</f>
        <v>14.918877551020408</v>
      </c>
      <c r="V65" s="101">
        <v>630</v>
      </c>
    </row>
    <row r="66" spans="1:22" x14ac:dyDescent="0.15">
      <c r="A66" s="113">
        <v>62</v>
      </c>
      <c r="B66" s="110">
        <f>(T66*U66*L66/10000)*(T66/6000)</f>
        <v>58.506663370222014</v>
      </c>
      <c r="C66" s="36" t="s">
        <v>57</v>
      </c>
      <c r="D66" s="4">
        <v>5.0170000000000003</v>
      </c>
      <c r="E66" s="4">
        <v>4.298</v>
      </c>
      <c r="F66" s="3">
        <f>E66/D66</f>
        <v>0.85668726330476375</v>
      </c>
      <c r="G66" s="4">
        <v>3900</v>
      </c>
      <c r="H66" s="4">
        <v>3730</v>
      </c>
      <c r="I66" s="3">
        <f>H66/G66</f>
        <v>0.95641025641025645</v>
      </c>
      <c r="J66" s="5">
        <v>58.5</v>
      </c>
      <c r="K66" s="5" t="s">
        <v>75</v>
      </c>
      <c r="L66" s="6">
        <f>$E$147</f>
        <v>13</v>
      </c>
      <c r="M66" s="6">
        <f>$F$147</f>
        <v>200</v>
      </c>
      <c r="N66" s="3">
        <f>$D$147</f>
        <v>0.36599999999999999</v>
      </c>
      <c r="O66" s="3">
        <f>$G$147</f>
        <v>0.4</v>
      </c>
      <c r="P66" s="4">
        <v>835</v>
      </c>
      <c r="Q66" s="7">
        <f>P66*$H$147</f>
        <v>685.53499999999997</v>
      </c>
      <c r="R66" s="7">
        <f>P66^2*L66/2000</f>
        <v>4531.9624999999996</v>
      </c>
      <c r="S66" s="7">
        <f>Q66^2*L66/2000</f>
        <v>3054.7285354624996</v>
      </c>
      <c r="T66" s="6">
        <f>(G66/F66/I66)</f>
        <v>4759.9026668679371</v>
      </c>
      <c r="U66" s="6">
        <f>(P66^2/J66/1000)</f>
        <v>11.918376068376068</v>
      </c>
      <c r="V66" s="101">
        <v>570</v>
      </c>
    </row>
    <row r="67" spans="1:22" x14ac:dyDescent="0.15">
      <c r="A67" s="113">
        <v>63</v>
      </c>
      <c r="B67" s="110">
        <f>(T67*U67*L67/10000)*(T67/6000)</f>
        <v>57.918961907724594</v>
      </c>
      <c r="C67" s="36" t="s">
        <v>35</v>
      </c>
      <c r="D67" s="3">
        <v>4.4020000000000001</v>
      </c>
      <c r="E67" s="3">
        <v>3.855</v>
      </c>
      <c r="F67" s="3">
        <f>E67/D67</f>
        <v>0.87573830077237613</v>
      </c>
      <c r="G67" s="4">
        <v>3800</v>
      </c>
      <c r="H67" s="4">
        <v>3509</v>
      </c>
      <c r="I67" s="3">
        <f>H67/G67</f>
        <v>0.92342105263157892</v>
      </c>
      <c r="J67" s="5">
        <v>51</v>
      </c>
      <c r="K67" s="5" t="s">
        <v>68</v>
      </c>
      <c r="L67" s="6">
        <f>$E$152</f>
        <v>9.8000000000000007</v>
      </c>
      <c r="M67" s="6">
        <f>$F$152</f>
        <v>142</v>
      </c>
      <c r="N67" s="3">
        <f>$D$152</f>
        <v>0.307</v>
      </c>
      <c r="O67" s="3">
        <f>$G$152</f>
        <v>0.42</v>
      </c>
      <c r="P67" s="4">
        <v>905</v>
      </c>
      <c r="Q67" s="7">
        <f>P67*$H$152</f>
        <v>762.91499999999996</v>
      </c>
      <c r="R67" s="7">
        <f>P67^2*L67/2000</f>
        <v>4013.2225000000003</v>
      </c>
      <c r="S67" s="7">
        <f>Q67^2*L67/2000</f>
        <v>2851.9925564025002</v>
      </c>
      <c r="T67" s="6">
        <f>(G67/F67/I67)</f>
        <v>4699.0436672199967</v>
      </c>
      <c r="U67" s="6">
        <f>(P67^2/J67/1000)</f>
        <v>16.059313725490195</v>
      </c>
      <c r="V67" s="101">
        <v>620</v>
      </c>
    </row>
    <row r="68" spans="1:22" x14ac:dyDescent="0.15">
      <c r="A68" s="113">
        <v>64</v>
      </c>
      <c r="B68" s="110">
        <f>(T68*U68*L68/10000)*(T68/6000)</f>
        <v>57.775099490438663</v>
      </c>
      <c r="C68" s="36" t="s">
        <v>31</v>
      </c>
      <c r="D68" s="3">
        <v>5.2990000000000004</v>
      </c>
      <c r="E68" s="3">
        <v>4.7270000000000003</v>
      </c>
      <c r="F68" s="3">
        <f>E68/D68</f>
        <v>0.89205510473674277</v>
      </c>
      <c r="G68" s="4">
        <v>4300</v>
      </c>
      <c r="H68" s="4">
        <v>4267</v>
      </c>
      <c r="I68" s="3">
        <f>H68/G68</f>
        <v>0.99232558139534888</v>
      </c>
      <c r="J68" s="5">
        <v>62</v>
      </c>
      <c r="K68" s="5" t="s">
        <v>68</v>
      </c>
      <c r="L68" s="6">
        <f>$E$151</f>
        <v>9</v>
      </c>
      <c r="M68" s="6">
        <f>$F$151</f>
        <v>140</v>
      </c>
      <c r="N68" s="3">
        <f>$D$151</f>
        <v>0.308</v>
      </c>
      <c r="O68" s="3">
        <f>$G$151</f>
        <v>0.38</v>
      </c>
      <c r="P68" s="4">
        <v>1006</v>
      </c>
      <c r="Q68" s="7">
        <f>P68*$H$151</f>
        <v>836.99199999999996</v>
      </c>
      <c r="R68" s="7">
        <f>P68^2*L68/2000</f>
        <v>4554.1620000000003</v>
      </c>
      <c r="S68" s="7">
        <f>Q68^2*L68/2000</f>
        <v>3152.5002362879995</v>
      </c>
      <c r="T68" s="6">
        <f>(G68/F68/I68)</f>
        <v>4857.6093465831045</v>
      </c>
      <c r="U68" s="6">
        <f>(P68^2/J68/1000)</f>
        <v>16.323161290322581</v>
      </c>
      <c r="V68" s="101">
        <v>650</v>
      </c>
    </row>
    <row r="69" spans="1:22" x14ac:dyDescent="0.15">
      <c r="A69" s="113">
        <v>65</v>
      </c>
      <c r="B69" s="110">
        <f>(T69*U69*L69/10000)*(T69/6000)</f>
        <v>57.347413196020241</v>
      </c>
      <c r="C69" s="36" t="s">
        <v>20</v>
      </c>
      <c r="D69" s="3">
        <v>5.0010000000000003</v>
      </c>
      <c r="E69" s="3">
        <v>4.4710000000000001</v>
      </c>
      <c r="F69" s="3">
        <f>E69/D69</f>
        <v>0.89402119576084782</v>
      </c>
      <c r="G69" s="4">
        <v>4450</v>
      </c>
      <c r="H69" s="4">
        <v>4343</v>
      </c>
      <c r="I69" s="3">
        <f>H69/G69</f>
        <v>0.97595505617977529</v>
      </c>
      <c r="J69" s="5">
        <v>63.5</v>
      </c>
      <c r="K69" s="5" t="s">
        <v>70</v>
      </c>
      <c r="L69" s="6">
        <f>$E$153</f>
        <v>8.3000000000000007</v>
      </c>
      <c r="M69" s="6">
        <f>$F$153</f>
        <v>128</v>
      </c>
      <c r="N69" s="3">
        <f>$D$153</f>
        <v>0.28399999999999997</v>
      </c>
      <c r="O69" s="3">
        <f>$G$153</f>
        <v>0.44</v>
      </c>
      <c r="P69" s="4">
        <v>1006</v>
      </c>
      <c r="Q69" s="7">
        <f>P69*$H$153</f>
        <v>859.12400000000002</v>
      </c>
      <c r="R69" s="7">
        <f>P69^2*L69/2000</f>
        <v>4199.9494000000004</v>
      </c>
      <c r="S69" s="7">
        <f>Q69^2*L69/2000</f>
        <v>3063.0902966104004</v>
      </c>
      <c r="T69" s="6">
        <f>(G69/F69/I69)</f>
        <v>5100.1432827298067</v>
      </c>
      <c r="U69" s="6">
        <f>(P69^2/J69/1000)</f>
        <v>15.937574803149605</v>
      </c>
      <c r="V69" s="101">
        <v>600</v>
      </c>
    </row>
    <row r="70" spans="1:22" x14ac:dyDescent="0.15">
      <c r="A70" s="113">
        <v>66</v>
      </c>
      <c r="B70" s="110">
        <f>(T70*U70*L70/10000)*(T70/6000)</f>
        <v>56.679218962477997</v>
      </c>
      <c r="C70" s="36" t="s">
        <v>45</v>
      </c>
      <c r="D70" s="3">
        <v>3.4740000000000002</v>
      </c>
      <c r="E70" s="3">
        <v>2.9860000000000002</v>
      </c>
      <c r="F70" s="3">
        <f>E70/D70</f>
        <v>0.85952792170408754</v>
      </c>
      <c r="G70" s="4">
        <v>4150</v>
      </c>
      <c r="H70" s="4">
        <v>4101</v>
      </c>
      <c r="I70" s="3">
        <f>H70/G70</f>
        <v>0.98819277108433734</v>
      </c>
      <c r="J70" s="5">
        <v>42.5</v>
      </c>
      <c r="K70" s="5" t="s">
        <v>83</v>
      </c>
      <c r="L70" s="6">
        <f>$E$155</f>
        <v>7.2</v>
      </c>
      <c r="M70" s="6">
        <f>$F$155</f>
        <v>116</v>
      </c>
      <c r="N70" s="3">
        <f>$D$155</f>
        <v>0.26400000000000001</v>
      </c>
      <c r="O70" s="3">
        <f>$G$155</f>
        <v>0.46</v>
      </c>
      <c r="P70" s="4">
        <v>917</v>
      </c>
      <c r="Q70" s="7">
        <f>P70*$H$155</f>
        <v>788.62</v>
      </c>
      <c r="R70" s="7">
        <f>P70^2*L70/2000</f>
        <v>3027.2003999999997</v>
      </c>
      <c r="S70" s="7">
        <f>Q70^2*L70/2000</f>
        <v>2238.9174158400001</v>
      </c>
      <c r="T70" s="6">
        <f>(G70/F70/I70)</f>
        <v>4885.9209351026566</v>
      </c>
      <c r="U70" s="6">
        <f>(P70^2/J70/1000)</f>
        <v>19.785623529411765</v>
      </c>
      <c r="V70" s="101">
        <v>600</v>
      </c>
    </row>
    <row r="71" spans="1:22" x14ac:dyDescent="0.15">
      <c r="A71" s="113">
        <v>67</v>
      </c>
      <c r="B71" s="110">
        <f>(T71*U71*L71/10000)*(T71/6000)</f>
        <v>56.629026377931694</v>
      </c>
      <c r="C71" s="36" t="s">
        <v>20</v>
      </c>
      <c r="D71" s="3">
        <v>5.0010000000000003</v>
      </c>
      <c r="E71" s="3">
        <v>4.4710000000000001</v>
      </c>
      <c r="F71" s="3">
        <f>E71/D71</f>
        <v>0.89402119576084782</v>
      </c>
      <c r="G71" s="4">
        <v>4450</v>
      </c>
      <c r="H71" s="4">
        <v>4433</v>
      </c>
      <c r="I71" s="3">
        <f>H71/G71</f>
        <v>0.99617977528089885</v>
      </c>
      <c r="J71" s="5">
        <v>60.5</v>
      </c>
      <c r="K71" s="5" t="s">
        <v>79</v>
      </c>
      <c r="L71" s="6">
        <f>$E$153</f>
        <v>8.3000000000000007</v>
      </c>
      <c r="M71" s="6">
        <f>$F$153</f>
        <v>128</v>
      </c>
      <c r="N71" s="3">
        <f>$D$153</f>
        <v>0.28399999999999997</v>
      </c>
      <c r="O71" s="3">
        <f>$G$153</f>
        <v>0.44</v>
      </c>
      <c r="P71" s="4">
        <v>996</v>
      </c>
      <c r="Q71" s="7">
        <f>P71*$H$153</f>
        <v>850.58399999999995</v>
      </c>
      <c r="R71" s="7">
        <f>P71^2*L71/2000</f>
        <v>4116.8664000000008</v>
      </c>
      <c r="S71" s="7">
        <f>Q71^2*L71/2000</f>
        <v>3002.4965353824</v>
      </c>
      <c r="T71" s="6">
        <f>(G71/F71/I71)</f>
        <v>4996.5987540932892</v>
      </c>
      <c r="U71" s="6">
        <f>(P71^2/J71/1000)</f>
        <v>16.396958677685951</v>
      </c>
      <c r="V71" s="101">
        <v>600</v>
      </c>
    </row>
    <row r="72" spans="1:22" x14ac:dyDescent="0.15">
      <c r="A72" s="113">
        <v>68</v>
      </c>
      <c r="B72" s="110">
        <f>(T72*U72*L72/10000)*(T72/6000)</f>
        <v>56.275897755747486</v>
      </c>
      <c r="C72" s="36" t="s">
        <v>23</v>
      </c>
      <c r="D72" s="3">
        <v>5.3239999999999998</v>
      </c>
      <c r="E72" s="3">
        <v>4.7510000000000003</v>
      </c>
      <c r="F72" s="3">
        <f>E72/D72</f>
        <v>0.89237415477084903</v>
      </c>
      <c r="G72" s="4">
        <v>4300</v>
      </c>
      <c r="H72" s="4">
        <v>4101</v>
      </c>
      <c r="I72" s="3">
        <f>H72/G72</f>
        <v>0.95372093023255811</v>
      </c>
      <c r="J72" s="5">
        <v>61.5</v>
      </c>
      <c r="K72" s="5" t="s">
        <v>79</v>
      </c>
      <c r="L72" s="6">
        <f>$E$153</f>
        <v>8.3000000000000007</v>
      </c>
      <c r="M72" s="6">
        <f>$F$153</f>
        <v>128</v>
      </c>
      <c r="N72" s="3">
        <f>$D$153</f>
        <v>0.28399999999999997</v>
      </c>
      <c r="O72" s="3">
        <f>$G$153</f>
        <v>0.44</v>
      </c>
      <c r="P72" s="4">
        <v>990</v>
      </c>
      <c r="Q72" s="7">
        <f>P72*$H$153</f>
        <v>845.46</v>
      </c>
      <c r="R72" s="7">
        <f>P72^2*L72/2000</f>
        <v>4067.4150000000004</v>
      </c>
      <c r="S72" s="7">
        <f>Q72^2*L72/2000</f>
        <v>2966.4308381400006</v>
      </c>
      <c r="T72" s="6">
        <f>(G72/F72/I72)</f>
        <v>5052.4282904852844</v>
      </c>
      <c r="U72" s="6">
        <f>(P72^2/J72/1000)</f>
        <v>15.936585365853658</v>
      </c>
      <c r="V72" s="101">
        <v>630</v>
      </c>
    </row>
    <row r="73" spans="1:22" x14ac:dyDescent="0.15">
      <c r="A73" s="113">
        <v>69</v>
      </c>
      <c r="B73" s="110">
        <f>(T73*U73*L73/10000)*(T73/6000)</f>
        <v>55.9711669047499</v>
      </c>
      <c r="C73" s="36" t="s">
        <v>11</v>
      </c>
      <c r="D73" s="3">
        <v>4.0910000000000002</v>
      </c>
      <c r="E73" s="3">
        <v>3.6019999999999999</v>
      </c>
      <c r="F73" s="3">
        <f>E73/D73</f>
        <v>0.88046932290393543</v>
      </c>
      <c r="G73" s="4">
        <v>3900</v>
      </c>
      <c r="H73" s="4">
        <v>3866</v>
      </c>
      <c r="I73" s="3">
        <f>H73/G73</f>
        <v>0.99128205128205127</v>
      </c>
      <c r="J73" s="5">
        <v>47.8</v>
      </c>
      <c r="K73" s="5" t="s">
        <v>111</v>
      </c>
      <c r="L73" s="6">
        <f>$E$150</f>
        <v>11.34</v>
      </c>
      <c r="M73" s="6">
        <f>$F$150</f>
        <v>175</v>
      </c>
      <c r="N73" s="3">
        <f>$D$150</f>
        <v>0.32300000000000001</v>
      </c>
      <c r="O73" s="3">
        <f>$G$150</f>
        <v>0.44</v>
      </c>
      <c r="P73" s="4">
        <v>842</v>
      </c>
      <c r="Q73" s="7">
        <f>P73*$H$150</f>
        <v>717.38400000000001</v>
      </c>
      <c r="R73" s="7">
        <f>P73^2*L73/2000</f>
        <v>4019.8258799999999</v>
      </c>
      <c r="S73" s="7">
        <f>Q73^2*L73/2000</f>
        <v>2918.0076855955199</v>
      </c>
      <c r="T73" s="6">
        <f>(G73/F73/I73)</f>
        <v>4468.4112378792843</v>
      </c>
      <c r="U73" s="6">
        <f>(P73^2/J73/1000)</f>
        <v>14.831882845188286</v>
      </c>
      <c r="V73" s="101">
        <v>630</v>
      </c>
    </row>
    <row r="74" spans="1:22" x14ac:dyDescent="0.15">
      <c r="A74" s="113">
        <v>70</v>
      </c>
      <c r="B74" s="110">
        <f>(T74*U74*L74/10000)*(T74/6000)</f>
        <v>55.871445421863363</v>
      </c>
      <c r="C74" s="36" t="s">
        <v>11</v>
      </c>
      <c r="D74" s="3">
        <v>4.0910000000000002</v>
      </c>
      <c r="E74" s="3">
        <v>3.6019999999999999</v>
      </c>
      <c r="F74" s="3">
        <f>E74/D74</f>
        <v>0.88046932290393543</v>
      </c>
      <c r="G74" s="4">
        <v>3900</v>
      </c>
      <c r="H74" s="4">
        <v>3778</v>
      </c>
      <c r="I74" s="3">
        <f>H74/G74</f>
        <v>0.9687179487179487</v>
      </c>
      <c r="J74" s="5">
        <v>50.5</v>
      </c>
      <c r="K74" s="5" t="s">
        <v>77</v>
      </c>
      <c r="L74" s="6">
        <f>$E$150</f>
        <v>11.34</v>
      </c>
      <c r="M74" s="6">
        <f>$F$150</f>
        <v>175</v>
      </c>
      <c r="N74" s="3">
        <f>$D$150</f>
        <v>0.32300000000000001</v>
      </c>
      <c r="O74" s="3">
        <f>$G$150</f>
        <v>0.44</v>
      </c>
      <c r="P74" s="4">
        <v>845</v>
      </c>
      <c r="Q74" s="7">
        <f>P74*$H$150</f>
        <v>719.93999999999994</v>
      </c>
      <c r="R74" s="7">
        <f>P74^2*L74/2000</f>
        <v>4048.5217499999999</v>
      </c>
      <c r="S74" s="7">
        <f>Q74^2*L74/2000</f>
        <v>2938.8381324119996</v>
      </c>
      <c r="T74" s="6">
        <f>(G74/F74/I74)</f>
        <v>4572.492812504318</v>
      </c>
      <c r="U74" s="6">
        <f>(P74^2/J74/1000)</f>
        <v>14.139108910891089</v>
      </c>
      <c r="V74" s="101">
        <v>630</v>
      </c>
    </row>
    <row r="75" spans="1:22" x14ac:dyDescent="0.15">
      <c r="A75" s="113">
        <v>71</v>
      </c>
      <c r="B75" s="110">
        <f>(T75*U75*L75/10000)*(T75/6000)</f>
        <v>55.58110683576006</v>
      </c>
      <c r="C75" s="36" t="s">
        <v>12</v>
      </c>
      <c r="D75" s="4">
        <v>6.4249999999999998</v>
      </c>
      <c r="E75" s="3">
        <v>5.95</v>
      </c>
      <c r="F75" s="3">
        <f>E75/D75</f>
        <v>0.92607003891050588</v>
      </c>
      <c r="G75" s="4">
        <v>4400</v>
      </c>
      <c r="H75" s="4">
        <v>4315</v>
      </c>
      <c r="I75" s="3">
        <f>H75/G75</f>
        <v>0.98068181818181821</v>
      </c>
      <c r="J75" s="5">
        <v>76.5</v>
      </c>
      <c r="K75" s="5" t="s">
        <v>78</v>
      </c>
      <c r="L75" s="6">
        <f>$E$150</f>
        <v>11.34</v>
      </c>
      <c r="M75" s="6">
        <f>$F$150</f>
        <v>175</v>
      </c>
      <c r="N75" s="3">
        <f>$D$150</f>
        <v>0.32300000000000001</v>
      </c>
      <c r="O75" s="3">
        <f>$G$150</f>
        <v>0.44</v>
      </c>
      <c r="P75" s="4">
        <v>979</v>
      </c>
      <c r="Q75" s="7">
        <f>P75*$H$150</f>
        <v>834.10799999999995</v>
      </c>
      <c r="R75" s="7">
        <f>P75^2*L75/2000</f>
        <v>5434.3604699999996</v>
      </c>
      <c r="S75" s="7">
        <f>Q75^2*L75/2000</f>
        <v>3944.8240026148796</v>
      </c>
      <c r="T75" s="6">
        <f>(G75/F75/I75)</f>
        <v>4844.8542800666028</v>
      </c>
      <c r="U75" s="6">
        <f>(P75^2/J75/1000)</f>
        <v>12.528640522875818</v>
      </c>
      <c r="V75" s="101">
        <v>670</v>
      </c>
    </row>
    <row r="76" spans="1:22" x14ac:dyDescent="0.15">
      <c r="A76" s="113">
        <v>72</v>
      </c>
      <c r="B76" s="110">
        <f>(T76*U76*L76/10000)*(T76/6000)</f>
        <v>55.17470249934054</v>
      </c>
      <c r="C76" s="36" t="s">
        <v>11</v>
      </c>
      <c r="D76" s="3">
        <v>4.0910000000000002</v>
      </c>
      <c r="E76" s="3">
        <v>3.6019999999999999</v>
      </c>
      <c r="F76" s="3">
        <f>E76/D76</f>
        <v>0.88046932290393543</v>
      </c>
      <c r="G76" s="4">
        <v>3900</v>
      </c>
      <c r="H76" s="4">
        <v>3875</v>
      </c>
      <c r="I76" s="3">
        <f>H76/G76</f>
        <v>0.99358974358974361</v>
      </c>
      <c r="J76" s="5">
        <v>50</v>
      </c>
      <c r="K76" s="5" t="s">
        <v>110</v>
      </c>
      <c r="L76" s="6">
        <f>$E$150</f>
        <v>11.34</v>
      </c>
      <c r="M76" s="6">
        <f>$F$150</f>
        <v>175</v>
      </c>
      <c r="N76" s="3">
        <f>$D$150</f>
        <v>0.32300000000000001</v>
      </c>
      <c r="O76" s="3">
        <f>$G$150</f>
        <v>0.44</v>
      </c>
      <c r="P76" s="4">
        <v>857</v>
      </c>
      <c r="Q76" s="7">
        <f>P76*$H$150</f>
        <v>730.16399999999999</v>
      </c>
      <c r="R76" s="7">
        <f>P76^2*L76/2000</f>
        <v>4164.3258299999998</v>
      </c>
      <c r="S76" s="7">
        <f>Q76^2*L76/2000</f>
        <v>3022.9007773003195</v>
      </c>
      <c r="T76" s="6">
        <f>(G76/F76/I76)</f>
        <v>4458.0329924235639</v>
      </c>
      <c r="U76" s="6">
        <f>(P76^2/J76/1000)</f>
        <v>14.688979999999999</v>
      </c>
      <c r="V76" s="101">
        <v>630</v>
      </c>
    </row>
    <row r="77" spans="1:22" x14ac:dyDescent="0.15">
      <c r="A77" s="113">
        <v>73</v>
      </c>
      <c r="B77" s="110">
        <f>(T77*U77*L77/10000)*(T77/6000)</f>
        <v>55.146653631876703</v>
      </c>
      <c r="C77" s="36" t="s">
        <v>114</v>
      </c>
      <c r="D77" s="3">
        <v>4.383</v>
      </c>
      <c r="E77" s="3">
        <v>3.9460000000000002</v>
      </c>
      <c r="F77" s="3">
        <f>E77/D77</f>
        <v>0.90029660050193938</v>
      </c>
      <c r="G77" s="4">
        <v>4300</v>
      </c>
      <c r="H77" s="4">
        <v>4085</v>
      </c>
      <c r="I77" s="3">
        <f>H77/G77</f>
        <v>0.95</v>
      </c>
      <c r="J77" s="5">
        <v>54</v>
      </c>
      <c r="K77" s="5" t="s">
        <v>81</v>
      </c>
      <c r="L77" s="6">
        <f>$E$154</f>
        <v>8</v>
      </c>
      <c r="M77" s="6">
        <f>$F$154</f>
        <v>123</v>
      </c>
      <c r="N77" s="3">
        <f>$D$154</f>
        <v>0.27700000000000002</v>
      </c>
      <c r="O77" s="3">
        <f>$G$154</f>
        <v>0.44</v>
      </c>
      <c r="P77" s="4">
        <v>940</v>
      </c>
      <c r="Q77" s="7">
        <f>P77*$H$154</f>
        <v>803.69999999999993</v>
      </c>
      <c r="R77" s="7">
        <f>P77^2*L77/2000</f>
        <v>3534.4</v>
      </c>
      <c r="S77" s="7">
        <f>Q77^2*L77/2000</f>
        <v>2583.7347599999998</v>
      </c>
      <c r="T77" s="6">
        <f>(G77/F77/I77)</f>
        <v>5027.5828954037397</v>
      </c>
      <c r="U77" s="6">
        <f>(P77^2/J77/1000)</f>
        <v>16.362962962962964</v>
      </c>
      <c r="V77" s="101">
        <v>600</v>
      </c>
    </row>
    <row r="78" spans="1:22" x14ac:dyDescent="0.15">
      <c r="A78" s="113">
        <v>74</v>
      </c>
      <c r="B78" s="110">
        <f>(T78*U78*L78/10000)*(T78/6000)</f>
        <v>55.080056632478438</v>
      </c>
      <c r="C78" s="36" t="s">
        <v>31</v>
      </c>
      <c r="D78" s="3">
        <v>5.2990000000000004</v>
      </c>
      <c r="E78" s="3">
        <v>4.7270000000000003</v>
      </c>
      <c r="F78" s="3">
        <f>E78/D78</f>
        <v>0.89205510473674277</v>
      </c>
      <c r="G78" s="4">
        <v>4300</v>
      </c>
      <c r="H78" s="4">
        <v>4269</v>
      </c>
      <c r="I78" s="3">
        <f>H78/G78</f>
        <v>0.99279069767441863</v>
      </c>
      <c r="J78" s="5">
        <v>64.2</v>
      </c>
      <c r="K78" s="5" t="s">
        <v>82</v>
      </c>
      <c r="L78" s="6">
        <f>$E$151</f>
        <v>9</v>
      </c>
      <c r="M78" s="6">
        <f>$F$151</f>
        <v>140</v>
      </c>
      <c r="N78" s="3">
        <f>$D$151</f>
        <v>0.308</v>
      </c>
      <c r="O78" s="3">
        <f>$G$151</f>
        <v>0.38</v>
      </c>
      <c r="P78" s="4">
        <v>1000</v>
      </c>
      <c r="Q78" s="7">
        <f>P78*$H$151</f>
        <v>832</v>
      </c>
      <c r="R78" s="7">
        <f>P78^2*L78/2000</f>
        <v>4500</v>
      </c>
      <c r="S78" s="7">
        <f>Q78^2*L78/2000</f>
        <v>3115.0079999999998</v>
      </c>
      <c r="T78" s="6">
        <f>(G78/F78/I78)</f>
        <v>4855.3335867580481</v>
      </c>
      <c r="U78" s="6">
        <f>(P78^2/J78/1000)</f>
        <v>15.576323987538942</v>
      </c>
      <c r="V78" s="101">
        <v>650</v>
      </c>
    </row>
    <row r="79" spans="1:22" x14ac:dyDescent="0.15">
      <c r="A79" s="113">
        <v>75</v>
      </c>
      <c r="B79" s="110">
        <f>(T79*U79*L79/10000)*(T79/6000)</f>
        <v>54.832919905425783</v>
      </c>
      <c r="C79" s="36" t="s">
        <v>41</v>
      </c>
      <c r="D79" s="3">
        <v>4.3499999999999996</v>
      </c>
      <c r="E79" s="3">
        <v>3.8639999999999999</v>
      </c>
      <c r="F79" s="3">
        <f>E79/D79</f>
        <v>0.88827586206896558</v>
      </c>
      <c r="G79" s="4">
        <v>4300</v>
      </c>
      <c r="H79" s="4">
        <v>4210</v>
      </c>
      <c r="I79" s="3">
        <f>H79/G79</f>
        <v>0.97906976744186047</v>
      </c>
      <c r="J79" s="5">
        <v>53.5</v>
      </c>
      <c r="K79" s="5" t="s">
        <v>69</v>
      </c>
      <c r="L79" s="6">
        <f>$E$155</f>
        <v>7.2</v>
      </c>
      <c r="M79" s="6">
        <f>$F$155</f>
        <v>116</v>
      </c>
      <c r="N79" s="3">
        <f>$D$155</f>
        <v>0.26400000000000001</v>
      </c>
      <c r="O79" s="3">
        <f>$G$155</f>
        <v>0.46</v>
      </c>
      <c r="P79" s="4">
        <v>1000</v>
      </c>
      <c r="Q79" s="7">
        <f>P79*$H$155</f>
        <v>860</v>
      </c>
      <c r="R79" s="7">
        <f>P79^2*L79/2000</f>
        <v>3600</v>
      </c>
      <c r="S79" s="7">
        <f>Q79^2*L79/2000</f>
        <v>2662.56</v>
      </c>
      <c r="T79" s="6">
        <f>(G79/F79/I79)</f>
        <v>4944.3243681857748</v>
      </c>
      <c r="U79" s="6">
        <f>(P79^2/J79/1000)</f>
        <v>18.691588785046729</v>
      </c>
      <c r="V79" s="101">
        <v>650</v>
      </c>
    </row>
    <row r="80" spans="1:22" x14ac:dyDescent="0.15">
      <c r="A80" s="113">
        <v>76</v>
      </c>
      <c r="B80" s="110">
        <f>(T80*U80*L80/10000)*(T80/6000)</f>
        <v>54.264161954038329</v>
      </c>
      <c r="C80" s="36" t="s">
        <v>21</v>
      </c>
      <c r="D80" s="3">
        <v>4.4800000000000004</v>
      </c>
      <c r="E80" s="3">
        <v>3.891</v>
      </c>
      <c r="F80" s="3">
        <f>E80/D80</f>
        <v>0.86852678571428565</v>
      </c>
      <c r="G80" s="4">
        <v>4150</v>
      </c>
      <c r="H80" s="4">
        <v>4160</v>
      </c>
      <c r="I80" s="3">
        <f>H80/G80</f>
        <v>1.0024096385542169</v>
      </c>
      <c r="J80" s="5">
        <v>54.5</v>
      </c>
      <c r="K80" s="5" t="s">
        <v>79</v>
      </c>
      <c r="L80" s="6">
        <f>$E$153</f>
        <v>8.3000000000000007</v>
      </c>
      <c r="M80" s="6">
        <f>$F$153</f>
        <v>128</v>
      </c>
      <c r="N80" s="3">
        <f>$D$153</f>
        <v>0.28399999999999997</v>
      </c>
      <c r="O80" s="3">
        <f>$G$153</f>
        <v>0.44</v>
      </c>
      <c r="P80" s="4">
        <v>970</v>
      </c>
      <c r="Q80" s="7">
        <f>P80*$H$153</f>
        <v>828.38</v>
      </c>
      <c r="R80" s="7">
        <f>P80^2*L80/2000</f>
        <v>3904.7350000000006</v>
      </c>
      <c r="S80" s="7">
        <f>Q80^2*L80/2000</f>
        <v>2847.7857112600004</v>
      </c>
      <c r="T80" s="6">
        <f>(G80/F80/I80)</f>
        <v>4766.7200442836529</v>
      </c>
      <c r="U80" s="6">
        <f>(P80^2/J80/1000)</f>
        <v>17.264220183486238</v>
      </c>
      <c r="V80" s="101">
        <v>630</v>
      </c>
    </row>
    <row r="81" spans="1:22" x14ac:dyDescent="0.15">
      <c r="A81" s="113">
        <v>77</v>
      </c>
      <c r="B81" s="110">
        <f>(T81*U81*L81/10000)*(T81/6000)</f>
        <v>54.122631056031544</v>
      </c>
      <c r="C81" s="36" t="s">
        <v>41</v>
      </c>
      <c r="D81" s="3">
        <v>4.3499999999999996</v>
      </c>
      <c r="E81" s="3">
        <v>3.8639999999999999</v>
      </c>
      <c r="F81" s="3">
        <f>E81/D81</f>
        <v>0.88827586206896558</v>
      </c>
      <c r="G81" s="4">
        <v>4300</v>
      </c>
      <c r="H81" s="4">
        <v>4201</v>
      </c>
      <c r="I81" s="3">
        <f>H81/G81</f>
        <v>0.97697674418604652</v>
      </c>
      <c r="J81" s="5">
        <v>54</v>
      </c>
      <c r="K81" s="5" t="s">
        <v>70</v>
      </c>
      <c r="L81" s="6">
        <f>$E$155</f>
        <v>7.2</v>
      </c>
      <c r="M81" s="6">
        <f>$F$155</f>
        <v>116</v>
      </c>
      <c r="N81" s="3">
        <f>$D$155</f>
        <v>0.26400000000000001</v>
      </c>
      <c r="O81" s="3">
        <f>$G$155</f>
        <v>0.46</v>
      </c>
      <c r="P81" s="4">
        <v>996</v>
      </c>
      <c r="Q81" s="7">
        <f>P81*$H$155</f>
        <v>856.56</v>
      </c>
      <c r="R81" s="7">
        <f>P81^2*L81/2000</f>
        <v>3571.2575999999999</v>
      </c>
      <c r="S81" s="7">
        <f>Q81^2*L81/2000</f>
        <v>2641.3021209599997</v>
      </c>
      <c r="T81" s="6">
        <f>(G81/F81/I81)</f>
        <v>4954.9168269607499</v>
      </c>
      <c r="U81" s="6">
        <f>(P81^2/J81/1000)</f>
        <v>18.370666666666668</v>
      </c>
      <c r="V81" s="101">
        <v>650</v>
      </c>
    </row>
    <row r="82" spans="1:22" x14ac:dyDescent="0.15">
      <c r="A82" s="113">
        <v>78</v>
      </c>
      <c r="B82" s="110">
        <f>(T82*U82*L82/10000)*(T82/6000)</f>
        <v>53.526835070900539</v>
      </c>
      <c r="C82" s="36" t="s">
        <v>30</v>
      </c>
      <c r="D82" s="3">
        <v>5.7910000000000004</v>
      </c>
      <c r="E82" s="3">
        <v>5.2119999999999997</v>
      </c>
      <c r="F82" s="3">
        <f>E82/D82</f>
        <v>0.9000172681747538</v>
      </c>
      <c r="G82" s="4">
        <v>4300</v>
      </c>
      <c r="H82" s="4">
        <v>4289</v>
      </c>
      <c r="I82" s="3">
        <f>H82/G82</f>
        <v>0.99744186046511629</v>
      </c>
      <c r="J82" s="5">
        <v>66.5</v>
      </c>
      <c r="K82" s="5" t="s">
        <v>68</v>
      </c>
      <c r="L82" s="6">
        <f>$E$151</f>
        <v>9</v>
      </c>
      <c r="M82" s="6">
        <f>$F$151</f>
        <v>140</v>
      </c>
      <c r="N82" s="3">
        <f>$D$151</f>
        <v>0.308</v>
      </c>
      <c r="O82" s="3">
        <f>$G$151</f>
        <v>0.38</v>
      </c>
      <c r="P82" s="4">
        <v>1017</v>
      </c>
      <c r="Q82" s="7">
        <f>P82*$H$151</f>
        <v>846.14400000000001</v>
      </c>
      <c r="R82" s="7">
        <f>P82^2*L82/2000</f>
        <v>4654.3005000000003</v>
      </c>
      <c r="S82" s="7">
        <f>Q82^2*L82/2000</f>
        <v>3221.8185093119996</v>
      </c>
      <c r="T82" s="6">
        <f>(G82/F82/I82)</f>
        <v>4789.9394424366756</v>
      </c>
      <c r="U82" s="6">
        <f>(P82^2/J82/1000)</f>
        <v>15.553218045112782</v>
      </c>
      <c r="V82" s="101">
        <v>650</v>
      </c>
    </row>
    <row r="83" spans="1:22" x14ac:dyDescent="0.15">
      <c r="A83" s="113">
        <v>79</v>
      </c>
      <c r="B83" s="110">
        <f>(T83*U83*L83/10000)*(T83/6000)</f>
        <v>53.424844584608856</v>
      </c>
      <c r="C83" s="36" t="s">
        <v>41</v>
      </c>
      <c r="D83" s="3">
        <v>4.3499999999999996</v>
      </c>
      <c r="E83" s="3">
        <v>3.8639999999999999</v>
      </c>
      <c r="F83" s="3">
        <f>E83/D83</f>
        <v>0.88827586206896558</v>
      </c>
      <c r="G83" s="4">
        <v>4300</v>
      </c>
      <c r="H83" s="4">
        <v>4244</v>
      </c>
      <c r="I83" s="3">
        <f>H83/G83</f>
        <v>0.98697674418604653</v>
      </c>
      <c r="J83" s="5">
        <v>52</v>
      </c>
      <c r="K83" s="5" t="s">
        <v>78</v>
      </c>
      <c r="L83" s="6">
        <f>$E$155</f>
        <v>7.2</v>
      </c>
      <c r="M83" s="6">
        <f>$F$155</f>
        <v>116</v>
      </c>
      <c r="N83" s="3">
        <f>$D$155</f>
        <v>0.26400000000000001</v>
      </c>
      <c r="O83" s="3">
        <f>$G$155</f>
        <v>0.46</v>
      </c>
      <c r="P83" s="4">
        <v>981</v>
      </c>
      <c r="Q83" s="7">
        <f>P83*$H$155</f>
        <v>843.66</v>
      </c>
      <c r="R83" s="7">
        <f>P83^2*L83/2000</f>
        <v>3464.4996000000001</v>
      </c>
      <c r="S83" s="7">
        <f>Q83^2*L83/2000</f>
        <v>2562.34390416</v>
      </c>
      <c r="T83" s="6">
        <f>(G83/F83/I83)</f>
        <v>4904.7138525122782</v>
      </c>
      <c r="U83" s="6">
        <f>(P83^2/J83/1000)</f>
        <v>18.506942307692309</v>
      </c>
      <c r="V83" s="101">
        <v>650</v>
      </c>
    </row>
    <row r="84" spans="1:22" x14ac:dyDescent="0.15">
      <c r="A84" s="113">
        <v>80</v>
      </c>
      <c r="B84" s="110">
        <f>(T84*U84*L84/10000)*(T84/6000)</f>
        <v>52.717674236653558</v>
      </c>
      <c r="C84" s="36" t="s">
        <v>19</v>
      </c>
      <c r="D84" s="3">
        <v>5.681</v>
      </c>
      <c r="E84" s="3">
        <v>5.117</v>
      </c>
      <c r="F84" s="3">
        <f>E84/D84</f>
        <v>0.90072170392536521</v>
      </c>
      <c r="G84" s="4">
        <v>4400</v>
      </c>
      <c r="H84" s="4">
        <v>4360</v>
      </c>
      <c r="I84" s="3">
        <f>H84/G84</f>
        <v>0.99090909090909096</v>
      </c>
      <c r="J84" s="5">
        <v>67</v>
      </c>
      <c r="K84" s="5" t="s">
        <v>78</v>
      </c>
      <c r="L84" s="6">
        <f>$E$153</f>
        <v>8.3000000000000007</v>
      </c>
      <c r="M84" s="6">
        <f>$F$153</f>
        <v>128</v>
      </c>
      <c r="N84" s="3">
        <f>$D$153</f>
        <v>0.28399999999999997</v>
      </c>
      <c r="O84" s="3">
        <f>$G$153</f>
        <v>0.44</v>
      </c>
      <c r="P84" s="4">
        <v>1025</v>
      </c>
      <c r="Q84" s="7">
        <f>P84*$H$153</f>
        <v>875.35</v>
      </c>
      <c r="R84" s="7">
        <f>P84^2*L84/2000</f>
        <v>4360.09375</v>
      </c>
      <c r="S84" s="7">
        <f>Q84^2*L84/2000</f>
        <v>3179.8861333750006</v>
      </c>
      <c r="T84" s="6">
        <f>(G84/F84/I84)</f>
        <v>4929.7879168735981</v>
      </c>
      <c r="U84" s="6">
        <f>(P84^2/J84/1000)</f>
        <v>15.680970149253731</v>
      </c>
      <c r="V84" s="101">
        <v>650</v>
      </c>
    </row>
    <row r="85" spans="1:22" x14ac:dyDescent="0.15">
      <c r="A85" s="113">
        <v>81</v>
      </c>
      <c r="B85" s="110">
        <f>(T85*U85*L85/10000)*(T85/6000)</f>
        <v>52.398403159185634</v>
      </c>
      <c r="C85" s="36" t="s">
        <v>30</v>
      </c>
      <c r="D85" s="3">
        <v>5.7910000000000004</v>
      </c>
      <c r="E85" s="3">
        <v>5.2119999999999997</v>
      </c>
      <c r="F85" s="3">
        <f>E85/D85</f>
        <v>0.9000172681747538</v>
      </c>
      <c r="G85" s="4">
        <v>4300</v>
      </c>
      <c r="H85" s="4">
        <v>4271</v>
      </c>
      <c r="I85" s="3">
        <f>H85/G85</f>
        <v>0.99325581395348839</v>
      </c>
      <c r="J85" s="5">
        <v>66.5</v>
      </c>
      <c r="K85" s="5" t="s">
        <v>77</v>
      </c>
      <c r="L85" s="6">
        <f>$E$151</f>
        <v>9</v>
      </c>
      <c r="M85" s="6">
        <f>$F$151</f>
        <v>140</v>
      </c>
      <c r="N85" s="3">
        <f>$D$151</f>
        <v>0.308</v>
      </c>
      <c r="O85" s="3">
        <f>$G$151</f>
        <v>0.38</v>
      </c>
      <c r="P85" s="4">
        <v>1002</v>
      </c>
      <c r="Q85" s="7">
        <f>P85*$H$151</f>
        <v>833.66399999999999</v>
      </c>
      <c r="R85" s="7">
        <f>P85^2*L85/2000</f>
        <v>4518.018</v>
      </c>
      <c r="S85" s="7">
        <f>Q85^2*L85/2000</f>
        <v>3127.4804920319998</v>
      </c>
      <c r="T85" s="6">
        <f>(G85/F85/I85)</f>
        <v>4810.1264969821823</v>
      </c>
      <c r="U85" s="6">
        <f>(P85^2/J85/1000)</f>
        <v>15.097804511278195</v>
      </c>
      <c r="V85" s="101">
        <v>650</v>
      </c>
    </row>
    <row r="86" spans="1:22" x14ac:dyDescent="0.15">
      <c r="A86" s="113">
        <v>82</v>
      </c>
      <c r="B86" s="110">
        <f>(T86*U86*L86/10000)*(T86/6000)</f>
        <v>52.228121003003722</v>
      </c>
      <c r="C86" s="36" t="s">
        <v>26</v>
      </c>
      <c r="D86" s="3">
        <v>3.831</v>
      </c>
      <c r="E86" s="3">
        <v>3.387</v>
      </c>
      <c r="F86" s="3">
        <f>E86/D86</f>
        <v>0.88410336726703209</v>
      </c>
      <c r="G86" s="4">
        <v>3900</v>
      </c>
      <c r="H86" s="4">
        <v>3769</v>
      </c>
      <c r="I86" s="3">
        <f>H86/G86</f>
        <v>0.96641025641025646</v>
      </c>
      <c r="J86" s="5">
        <v>44.7</v>
      </c>
      <c r="K86" s="5" t="s">
        <v>68</v>
      </c>
      <c r="L86" s="6">
        <f>$E$153</f>
        <v>8.3000000000000007</v>
      </c>
      <c r="M86" s="6">
        <f>$F$153</f>
        <v>128</v>
      </c>
      <c r="N86" s="3">
        <f>$D$153</f>
        <v>0.28399999999999997</v>
      </c>
      <c r="O86" s="3">
        <f>$G$153</f>
        <v>0.44</v>
      </c>
      <c r="P86" s="4">
        <v>900</v>
      </c>
      <c r="Q86" s="7">
        <f>P86*$H$153</f>
        <v>768.6</v>
      </c>
      <c r="R86" s="7">
        <f>P86^2*L86/2000</f>
        <v>3361.5000000000005</v>
      </c>
      <c r="S86" s="7">
        <f>Q86^2*L86/2000</f>
        <v>2451.5957340000004</v>
      </c>
      <c r="T86" s="6">
        <f>(G86/F86/I86)</f>
        <v>4564.5716853328431</v>
      </c>
      <c r="U86" s="6">
        <f>(P86^2/J86/1000)</f>
        <v>18.120805369127517</v>
      </c>
      <c r="V86" s="101">
        <v>600</v>
      </c>
    </row>
    <row r="87" spans="1:22" x14ac:dyDescent="0.15">
      <c r="A87" s="113">
        <v>83</v>
      </c>
      <c r="B87" s="110">
        <f>(T87*U87*L87/10000)*(T87/6000)</f>
        <v>51.461929648951049</v>
      </c>
      <c r="C87" s="36" t="s">
        <v>33</v>
      </c>
      <c r="D87" s="3">
        <v>4.383</v>
      </c>
      <c r="E87" s="3">
        <v>3.9460000000000002</v>
      </c>
      <c r="F87" s="3">
        <f>E87/D87</f>
        <v>0.90029660050193938</v>
      </c>
      <c r="G87" s="4">
        <v>4050</v>
      </c>
      <c r="H87" s="4">
        <v>3910</v>
      </c>
      <c r="I87" s="3">
        <f>H87/G87</f>
        <v>0.96543209876543212</v>
      </c>
      <c r="J87" s="5">
        <v>54.5</v>
      </c>
      <c r="K87" s="5" t="s">
        <v>77</v>
      </c>
      <c r="L87" s="6">
        <f>$E$151</f>
        <v>9</v>
      </c>
      <c r="M87" s="6">
        <f>$F$151</f>
        <v>140</v>
      </c>
      <c r="N87" s="3">
        <f>$D$151</f>
        <v>0.308</v>
      </c>
      <c r="O87" s="3">
        <f>$G$151</f>
        <v>0.38</v>
      </c>
      <c r="P87" s="4">
        <v>928</v>
      </c>
      <c r="Q87" s="7">
        <f>P87*$H$151</f>
        <v>772.096</v>
      </c>
      <c r="R87" s="7">
        <f>P87^2*L87/2000</f>
        <v>3875.328</v>
      </c>
      <c r="S87" s="7">
        <f>Q87^2*L87/2000</f>
        <v>2682.595049472</v>
      </c>
      <c r="T87" s="6">
        <f>(G87/F87/I87)</f>
        <v>4659.5897234144322</v>
      </c>
      <c r="U87" s="6">
        <f>(P87^2/J87/1000)</f>
        <v>15.801541284403669</v>
      </c>
      <c r="V87" s="101">
        <v>600</v>
      </c>
    </row>
    <row r="88" spans="1:22" x14ac:dyDescent="0.15">
      <c r="A88" s="113">
        <v>84</v>
      </c>
      <c r="B88" s="110">
        <f>(T88*U88*L88/10000)*(T88/6000)</f>
        <v>51.246441413691215</v>
      </c>
      <c r="C88" s="36" t="s">
        <v>33</v>
      </c>
      <c r="D88" s="3">
        <v>4.383</v>
      </c>
      <c r="E88" s="3">
        <v>3.9460000000000002</v>
      </c>
      <c r="F88" s="3">
        <f>E88/D88</f>
        <v>0.90029660050193938</v>
      </c>
      <c r="G88" s="4">
        <v>4050</v>
      </c>
      <c r="H88" s="4">
        <v>3955</v>
      </c>
      <c r="I88" s="3">
        <f>H88/G88</f>
        <v>0.97654320987654319</v>
      </c>
      <c r="J88" s="5">
        <v>55</v>
      </c>
      <c r="K88" s="5" t="s">
        <v>82</v>
      </c>
      <c r="L88" s="6">
        <f>$E$151</f>
        <v>9</v>
      </c>
      <c r="M88" s="6">
        <f>$F$151</f>
        <v>140</v>
      </c>
      <c r="N88" s="3">
        <f>$D$151</f>
        <v>0.308</v>
      </c>
      <c r="O88" s="3">
        <f>$G$151</f>
        <v>0.38</v>
      </c>
      <c r="P88" s="4">
        <v>941</v>
      </c>
      <c r="Q88" s="7">
        <f>P88*$H$151</f>
        <v>782.91199999999992</v>
      </c>
      <c r="R88" s="7">
        <f>P88^2*L88/2000</f>
        <v>3984.6644999999999</v>
      </c>
      <c r="S88" s="7">
        <f>Q88^2*L88/2000</f>
        <v>2758.2803988479995</v>
      </c>
      <c r="T88" s="6">
        <f>(G88/F88/I88)</f>
        <v>4606.5728997599062</v>
      </c>
      <c r="U88" s="6">
        <f>(P88^2/J88/1000)</f>
        <v>16.099654545454545</v>
      </c>
      <c r="V88" s="101">
        <v>600</v>
      </c>
    </row>
    <row r="89" spans="1:22" x14ac:dyDescent="0.15">
      <c r="A89" s="113">
        <v>85</v>
      </c>
      <c r="B89" s="110">
        <f>(T89*U89*L89/10000)*(T89/6000)</f>
        <v>50.982227021097579</v>
      </c>
      <c r="C89" s="36" t="s">
        <v>59</v>
      </c>
      <c r="D89" s="4">
        <v>5.3890000000000002</v>
      </c>
      <c r="E89" s="4">
        <v>4.6689999999999996</v>
      </c>
      <c r="F89" s="3">
        <f>E89/D89</f>
        <v>0.86639450732974566</v>
      </c>
      <c r="G89" s="4">
        <v>3400</v>
      </c>
      <c r="H89" s="4">
        <v>2958</v>
      </c>
      <c r="I89" s="3">
        <f>H89/G89</f>
        <v>0.87</v>
      </c>
      <c r="J89" s="5">
        <v>60</v>
      </c>
      <c r="K89" s="5" t="s">
        <v>68</v>
      </c>
      <c r="L89" s="6">
        <f>$E$147</f>
        <v>13</v>
      </c>
      <c r="M89" s="6">
        <f>$F$147</f>
        <v>200</v>
      </c>
      <c r="N89" s="3">
        <f>$D$147</f>
        <v>0.36599999999999999</v>
      </c>
      <c r="O89" s="3">
        <f>$G$147</f>
        <v>0.4</v>
      </c>
      <c r="P89" s="4">
        <v>833</v>
      </c>
      <c r="Q89" s="7">
        <f>P89*$H$147</f>
        <v>683.89299999999992</v>
      </c>
      <c r="R89" s="7">
        <f>P89^2*L89/2000</f>
        <v>4510.2785000000003</v>
      </c>
      <c r="S89" s="7">
        <f>Q89^2*L89/2000</f>
        <v>3040.1126304184991</v>
      </c>
      <c r="T89" s="6">
        <f>(G89/F89/I89)</f>
        <v>4510.7003148671974</v>
      </c>
      <c r="U89" s="6">
        <f>(P89^2/J89/1000)</f>
        <v>11.564816666666667</v>
      </c>
      <c r="V89" s="101">
        <v>650</v>
      </c>
    </row>
    <row r="90" spans="1:22" x14ac:dyDescent="0.15">
      <c r="A90" s="113">
        <v>86</v>
      </c>
      <c r="B90" s="110">
        <f>(T90*U90*L90/10000)*(T90/6000)</f>
        <v>50.712503520980029</v>
      </c>
      <c r="C90" s="36" t="s">
        <v>33</v>
      </c>
      <c r="D90" s="3">
        <v>4.383</v>
      </c>
      <c r="E90" s="3">
        <v>3.9460000000000002</v>
      </c>
      <c r="F90" s="3">
        <f>E90/D90</f>
        <v>0.90029660050193938</v>
      </c>
      <c r="G90" s="4">
        <v>4050</v>
      </c>
      <c r="H90" s="4">
        <v>4005</v>
      </c>
      <c r="I90" s="3">
        <f>H90/G90</f>
        <v>0.98888888888888893</v>
      </c>
      <c r="J90" s="5">
        <v>54.2</v>
      </c>
      <c r="K90" s="5" t="s">
        <v>68</v>
      </c>
      <c r="L90" s="6">
        <f>$E$151</f>
        <v>9</v>
      </c>
      <c r="M90" s="6">
        <f>$F$151</f>
        <v>140</v>
      </c>
      <c r="N90" s="3">
        <f>$D$151</f>
        <v>0.308</v>
      </c>
      <c r="O90" s="3">
        <f>$G$151</f>
        <v>0.38</v>
      </c>
      <c r="P90" s="4">
        <v>941</v>
      </c>
      <c r="Q90" s="7">
        <f>P90*$H$151</f>
        <v>782.91199999999992</v>
      </c>
      <c r="R90" s="7">
        <f>P90^2*L90/2000</f>
        <v>3984.6644999999999</v>
      </c>
      <c r="S90" s="7">
        <f>Q90^2*L90/2000</f>
        <v>2758.2803988479995</v>
      </c>
      <c r="T90" s="6">
        <f>(G90/F90/I90)</f>
        <v>4549.0626263546637</v>
      </c>
      <c r="U90" s="6">
        <f>(P90^2/J90/1000)</f>
        <v>16.337287822878228</v>
      </c>
      <c r="V90" s="101">
        <v>600</v>
      </c>
    </row>
    <row r="91" spans="1:22" x14ac:dyDescent="0.15">
      <c r="A91" s="113">
        <v>87</v>
      </c>
      <c r="B91" s="110">
        <f>(T91*U91*L91/10000)*(T91/6000)</f>
        <v>50.620581174628803</v>
      </c>
      <c r="C91" s="36" t="s">
        <v>35</v>
      </c>
      <c r="D91" s="3">
        <v>4.4020000000000001</v>
      </c>
      <c r="E91" s="3">
        <v>3.855</v>
      </c>
      <c r="F91" s="3">
        <f>E91/D91</f>
        <v>0.87573830077237613</v>
      </c>
      <c r="G91" s="4">
        <v>3800</v>
      </c>
      <c r="H91" s="4">
        <v>3688</v>
      </c>
      <c r="I91" s="3">
        <f>H91/G91</f>
        <v>0.97052631578947368</v>
      </c>
      <c r="J91" s="5">
        <v>54</v>
      </c>
      <c r="K91" s="5" t="s">
        <v>77</v>
      </c>
      <c r="L91" s="6">
        <f>$E$152</f>
        <v>9.8000000000000007</v>
      </c>
      <c r="M91" s="6">
        <f>$F$152</f>
        <v>142</v>
      </c>
      <c r="N91" s="3">
        <f>$D$152</f>
        <v>0.307</v>
      </c>
      <c r="O91" s="3">
        <f>$G$152</f>
        <v>0.42</v>
      </c>
      <c r="P91" s="4">
        <v>915</v>
      </c>
      <c r="Q91" s="7">
        <f>P91*$H$152</f>
        <v>771.34500000000003</v>
      </c>
      <c r="R91" s="7">
        <f>P91^2*L91/2000</f>
        <v>4102.4025000000001</v>
      </c>
      <c r="S91" s="7">
        <f>Q91^2*L91/2000</f>
        <v>2915.3682342225002</v>
      </c>
      <c r="T91" s="6">
        <f>(G91/F91/I91)</f>
        <v>4470.9718623305225</v>
      </c>
      <c r="U91" s="6">
        <f>(P91^2/J91/1000)</f>
        <v>15.504166666666666</v>
      </c>
      <c r="V91" s="101">
        <v>620</v>
      </c>
    </row>
    <row r="92" spans="1:22" x14ac:dyDescent="0.15">
      <c r="A92" s="113">
        <v>88</v>
      </c>
      <c r="B92" s="110">
        <f>(T92*U92*L92/10000)*(T92/6000)</f>
        <v>50.521105283727067</v>
      </c>
      <c r="C92" s="36" t="s">
        <v>59</v>
      </c>
      <c r="D92" s="4">
        <v>5.3890000000000002</v>
      </c>
      <c r="E92" s="4">
        <v>4.6689999999999996</v>
      </c>
      <c r="F92" s="3">
        <f>E92/D92</f>
        <v>0.86639450732974566</v>
      </c>
      <c r="G92" s="4">
        <v>3400</v>
      </c>
      <c r="H92" s="4">
        <v>3057</v>
      </c>
      <c r="I92" s="3">
        <f>H92/G92</f>
        <v>0.89911764705882358</v>
      </c>
      <c r="J92" s="5">
        <v>54</v>
      </c>
      <c r="K92" s="5" t="s">
        <v>76</v>
      </c>
      <c r="L92" s="6">
        <f>$E$147</f>
        <v>13</v>
      </c>
      <c r="M92" s="6">
        <f>$F$147</f>
        <v>200</v>
      </c>
      <c r="N92" s="3">
        <f>$D$147</f>
        <v>0.36599999999999999</v>
      </c>
      <c r="O92" s="3">
        <f>$G$147</f>
        <v>0.4</v>
      </c>
      <c r="P92" s="4">
        <v>813</v>
      </c>
      <c r="Q92" s="7">
        <f>P92*$H$147</f>
        <v>667.47299999999996</v>
      </c>
      <c r="R92" s="7">
        <f>P92^2*L92/2000</f>
        <v>4296.2984999999999</v>
      </c>
      <c r="S92" s="7">
        <f>Q92^2*L92/2000</f>
        <v>2895.8813372384993</v>
      </c>
      <c r="T92" s="6">
        <f>(G92/F92/I92)</f>
        <v>4364.6226795476514</v>
      </c>
      <c r="U92" s="6">
        <f>(P92^2/J92/1000)</f>
        <v>12.240166666666665</v>
      </c>
      <c r="V92" s="101">
        <v>650</v>
      </c>
    </row>
    <row r="93" spans="1:22" x14ac:dyDescent="0.15">
      <c r="A93" s="113">
        <v>89</v>
      </c>
      <c r="B93" s="110">
        <f>(T93*U93*L93/10000)*(T93/6000)</f>
        <v>50.518224411155316</v>
      </c>
      <c r="C93" s="36" t="s">
        <v>59</v>
      </c>
      <c r="D93" s="4">
        <v>5.3890000000000002</v>
      </c>
      <c r="E93" s="4">
        <v>4.6689999999999996</v>
      </c>
      <c r="F93" s="3">
        <f>E93/D93</f>
        <v>0.86639450732974566</v>
      </c>
      <c r="G93" s="4">
        <v>3400</v>
      </c>
      <c r="H93" s="4">
        <v>3002</v>
      </c>
      <c r="I93" s="3">
        <f>H93/G93</f>
        <v>0.88294117647058823</v>
      </c>
      <c r="J93" s="5">
        <v>56</v>
      </c>
      <c r="K93" s="5" t="s">
        <v>75</v>
      </c>
      <c r="L93" s="6">
        <f>$E$147</f>
        <v>13</v>
      </c>
      <c r="M93" s="6">
        <f>$F$147</f>
        <v>200</v>
      </c>
      <c r="N93" s="3">
        <f>$D$147</f>
        <v>0.36599999999999999</v>
      </c>
      <c r="O93" s="3">
        <f>$G$147</f>
        <v>0.4</v>
      </c>
      <c r="P93" s="4">
        <v>813</v>
      </c>
      <c r="Q93" s="7">
        <f>P93*$H$147</f>
        <v>667.47299999999996</v>
      </c>
      <c r="R93" s="7">
        <f>P93^2*L93/2000</f>
        <v>4296.2984999999999</v>
      </c>
      <c r="S93" s="7">
        <f>Q93^2*L93/2000</f>
        <v>2895.8813372384993</v>
      </c>
      <c r="T93" s="6">
        <f>(G93/F93/I93)</f>
        <v>4444.5874521576188</v>
      </c>
      <c r="U93" s="6">
        <f>(P93^2/J93/1000)</f>
        <v>11.803017857142857</v>
      </c>
      <c r="V93" s="101">
        <v>650</v>
      </c>
    </row>
    <row r="94" spans="1:22" x14ac:dyDescent="0.15">
      <c r="A94" s="113">
        <v>90</v>
      </c>
      <c r="B94" s="110">
        <f>(T94*U94*L94/10000)*(T94/6000)</f>
        <v>50.234847554141602</v>
      </c>
      <c r="C94" s="36" t="s">
        <v>39</v>
      </c>
      <c r="D94" s="3">
        <v>4.5449999999999999</v>
      </c>
      <c r="E94" s="3">
        <v>4.0570000000000004</v>
      </c>
      <c r="F94" s="3">
        <f>E94/D94</f>
        <v>0.89262926292629274</v>
      </c>
      <c r="G94" s="4">
        <v>4150</v>
      </c>
      <c r="H94" s="4">
        <v>4025</v>
      </c>
      <c r="I94" s="3">
        <f>H94/G94</f>
        <v>0.96987951807228912</v>
      </c>
      <c r="J94" s="5">
        <v>55</v>
      </c>
      <c r="K94" s="5" t="s">
        <v>70</v>
      </c>
      <c r="L94" s="6">
        <f>$E$155</f>
        <v>7.2</v>
      </c>
      <c r="M94" s="6">
        <f>$F$155</f>
        <v>116</v>
      </c>
      <c r="N94" s="3">
        <f>$D$155</f>
        <v>0.26400000000000001</v>
      </c>
      <c r="O94" s="3">
        <f>$G$155</f>
        <v>0.46</v>
      </c>
      <c r="P94" s="4">
        <v>1001</v>
      </c>
      <c r="Q94" s="7">
        <f>P94*$H$155</f>
        <v>860.86</v>
      </c>
      <c r="R94" s="7">
        <f>P94^2*L94/2000</f>
        <v>3607.2036000000003</v>
      </c>
      <c r="S94" s="7">
        <f>Q94^2*L94/2000</f>
        <v>2667.8877825600002</v>
      </c>
      <c r="T94" s="6">
        <f>(G94/F94/I94)</f>
        <v>4793.5712678186765</v>
      </c>
      <c r="U94" s="6">
        <f>(P94^2/J94/1000)</f>
        <v>18.2182</v>
      </c>
      <c r="V94" s="101">
        <v>650</v>
      </c>
    </row>
    <row r="95" spans="1:22" x14ac:dyDescent="0.15">
      <c r="A95" s="113">
        <v>91</v>
      </c>
      <c r="B95" s="110">
        <f>(T95*U95*L95/10000)*(T95/6000)</f>
        <v>49.597523658769887</v>
      </c>
      <c r="C95" s="36" t="s">
        <v>32</v>
      </c>
      <c r="D95" s="3">
        <v>4.87</v>
      </c>
      <c r="E95" s="3">
        <v>4.4370000000000003</v>
      </c>
      <c r="F95" s="3">
        <f>E95/D95</f>
        <v>0.91108829568788507</v>
      </c>
      <c r="G95" s="4">
        <v>4050</v>
      </c>
      <c r="H95" s="4">
        <v>3987</v>
      </c>
      <c r="I95" s="3">
        <f>H95/G95</f>
        <v>0.98444444444444446</v>
      </c>
      <c r="J95" s="5">
        <v>58.5</v>
      </c>
      <c r="K95" s="5" t="s">
        <v>68</v>
      </c>
      <c r="L95" s="6">
        <f>$E$151</f>
        <v>9</v>
      </c>
      <c r="M95" s="6">
        <f>$F$151</f>
        <v>140</v>
      </c>
      <c r="N95" s="3">
        <f>$D$151</f>
        <v>0.308</v>
      </c>
      <c r="O95" s="3">
        <f>$G$151</f>
        <v>0.38</v>
      </c>
      <c r="P95" s="4">
        <v>974</v>
      </c>
      <c r="Q95" s="7">
        <f>P95*$H$151</f>
        <v>810.36799999999994</v>
      </c>
      <c r="R95" s="7">
        <f>P95^2*L95/2000</f>
        <v>4269.0420000000004</v>
      </c>
      <c r="S95" s="7">
        <f>Q95^2*L95/2000</f>
        <v>2955.1333294079991</v>
      </c>
      <c r="T95" s="6">
        <f>(G95/F95/I95)</f>
        <v>4515.4739719504205</v>
      </c>
      <c r="U95" s="6">
        <f>(P95^2/J95/1000)</f>
        <v>16.216683760683761</v>
      </c>
      <c r="V95" s="101">
        <v>650</v>
      </c>
    </row>
    <row r="96" spans="1:22" x14ac:dyDescent="0.15">
      <c r="A96" s="113">
        <v>92</v>
      </c>
      <c r="B96" s="110">
        <f>(T96*U96*L96/10000)*(T96/6000)</f>
        <v>49.488566597878545</v>
      </c>
      <c r="C96" s="36" t="s">
        <v>16</v>
      </c>
      <c r="D96" s="4">
        <v>5.2590000000000003</v>
      </c>
      <c r="E96" s="4">
        <v>4.6050000000000004</v>
      </c>
      <c r="F96" s="3">
        <f>E96/D96</f>
        <v>0.8756417569880206</v>
      </c>
      <c r="G96" s="4">
        <v>3800</v>
      </c>
      <c r="H96" s="4">
        <v>3750</v>
      </c>
      <c r="I96" s="3">
        <f>H96/G96</f>
        <v>0.98684210526315785</v>
      </c>
      <c r="J96" s="5">
        <v>58.5</v>
      </c>
      <c r="K96" s="5" t="s">
        <v>68</v>
      </c>
      <c r="L96" s="6">
        <f>$E$150</f>
        <v>11.34</v>
      </c>
      <c r="M96" s="6">
        <f>$F$150</f>
        <v>175</v>
      </c>
      <c r="N96" s="3">
        <f>$D$150</f>
        <v>0.32300000000000001</v>
      </c>
      <c r="O96" s="3">
        <f>$G$150</f>
        <v>0.44</v>
      </c>
      <c r="P96" s="4">
        <v>890</v>
      </c>
      <c r="Q96" s="7">
        <f>P96*$H$150</f>
        <v>758.28</v>
      </c>
      <c r="R96" s="7">
        <f>P96^2*L96/2000</f>
        <v>4491.2070000000003</v>
      </c>
      <c r="S96" s="7">
        <f>Q96^2*L96/2000</f>
        <v>3260.1851261279999</v>
      </c>
      <c r="T96" s="6">
        <f>(G96/F96/I96)</f>
        <v>4397.5365906623238</v>
      </c>
      <c r="U96" s="6">
        <f>(P96^2/J96/1000)</f>
        <v>13.54017094017094</v>
      </c>
      <c r="V96" s="101">
        <v>650</v>
      </c>
    </row>
    <row r="97" spans="1:22" x14ac:dyDescent="0.15">
      <c r="A97" s="113">
        <v>93</v>
      </c>
      <c r="B97" s="110">
        <f>(T97*U97*L97/10000)*(T97/6000)</f>
        <v>49.170464609650594</v>
      </c>
      <c r="C97" s="36" t="s">
        <v>18</v>
      </c>
      <c r="D97" s="3">
        <v>6.0380000000000003</v>
      </c>
      <c r="E97" s="3">
        <v>5.47</v>
      </c>
      <c r="F97" s="3">
        <f>E97/D97</f>
        <v>0.90592911560119238</v>
      </c>
      <c r="G97" s="4">
        <v>4400</v>
      </c>
      <c r="H97" s="4">
        <v>4348</v>
      </c>
      <c r="I97" s="3">
        <f>H97/G97</f>
        <v>0.98818181818181816</v>
      </c>
      <c r="J97" s="5">
        <v>75.5</v>
      </c>
      <c r="K97" s="5" t="s">
        <v>81</v>
      </c>
      <c r="L97" s="6">
        <f>$E$153</f>
        <v>8.3000000000000007</v>
      </c>
      <c r="M97" s="6">
        <f>$F$153</f>
        <v>128</v>
      </c>
      <c r="N97" s="3">
        <f>$D$153</f>
        <v>0.28399999999999997</v>
      </c>
      <c r="O97" s="3">
        <f>$G$153</f>
        <v>0.44</v>
      </c>
      <c r="P97" s="4">
        <v>1054</v>
      </c>
      <c r="Q97" s="7">
        <f>P97*$H$153</f>
        <v>900.11599999999999</v>
      </c>
      <c r="R97" s="7">
        <f>P97^2*L97/2000</f>
        <v>4610.3014000000003</v>
      </c>
      <c r="S97" s="7">
        <f>Q97^2*L97/2000</f>
        <v>3362.3665758423999</v>
      </c>
      <c r="T97" s="6">
        <f>(G97/F97/I97)</f>
        <v>4914.9782454771284</v>
      </c>
      <c r="U97" s="6">
        <f>(P97^2/J97/1000)</f>
        <v>14.714119205298013</v>
      </c>
      <c r="V97" s="101">
        <v>650</v>
      </c>
    </row>
    <row r="98" spans="1:22" x14ac:dyDescent="0.15">
      <c r="A98" s="113">
        <v>94</v>
      </c>
      <c r="B98" s="110">
        <f>(T98*U98*L98/10000)*(T98/6000)</f>
        <v>48.675919381321279</v>
      </c>
      <c r="C98" s="36" t="s">
        <v>40</v>
      </c>
      <c r="D98" s="3">
        <v>4.2850000000000001</v>
      </c>
      <c r="E98" s="3">
        <v>3.903</v>
      </c>
      <c r="F98" s="3">
        <f>E98/D98</f>
        <v>0.91085180863477244</v>
      </c>
      <c r="G98" s="4">
        <v>4100</v>
      </c>
      <c r="H98" s="4">
        <v>3992</v>
      </c>
      <c r="I98" s="3">
        <f>H98/G98</f>
        <v>0.97365853658536583</v>
      </c>
      <c r="J98" s="5">
        <v>50.5</v>
      </c>
      <c r="K98" s="5" t="s">
        <v>79</v>
      </c>
      <c r="L98" s="6">
        <f>$E$155</f>
        <v>7.2</v>
      </c>
      <c r="M98" s="6">
        <f>$F$155</f>
        <v>116</v>
      </c>
      <c r="N98" s="3">
        <f>$D$155</f>
        <v>0.26400000000000001</v>
      </c>
      <c r="O98" s="3">
        <f>$G$155</f>
        <v>0.46</v>
      </c>
      <c r="P98" s="4">
        <v>979</v>
      </c>
      <c r="Q98" s="7">
        <f>P98*$H$155</f>
        <v>841.93999999999994</v>
      </c>
      <c r="R98" s="7">
        <f>P98^2*L98/2000</f>
        <v>3450.3876</v>
      </c>
      <c r="S98" s="7">
        <f>Q98^2*L98/2000</f>
        <v>2551.9066689599999</v>
      </c>
      <c r="T98" s="6">
        <f>(G98/F98/I98)</f>
        <v>4623.0592109147838</v>
      </c>
      <c r="U98" s="6">
        <f>(P98^2/J98/1000)</f>
        <v>18.979029702970298</v>
      </c>
      <c r="V98" s="101">
        <v>650</v>
      </c>
    </row>
    <row r="99" spans="1:22" x14ac:dyDescent="0.15">
      <c r="A99" s="113">
        <v>95</v>
      </c>
      <c r="B99" s="110">
        <f>(T99*U99*L99/10000)*(T99/6000)</f>
        <v>48.617994289130976</v>
      </c>
      <c r="C99" s="36" t="s">
        <v>29</v>
      </c>
      <c r="D99" s="3">
        <v>6.4859999999999998</v>
      </c>
      <c r="E99" s="3">
        <v>6.0460000000000003</v>
      </c>
      <c r="F99" s="3">
        <f>E99/D99</f>
        <v>0.93216157878507566</v>
      </c>
      <c r="G99" s="4">
        <v>4400</v>
      </c>
      <c r="H99" s="4">
        <v>4368</v>
      </c>
      <c r="I99" s="3">
        <f>H99/G99</f>
        <v>0.99272727272727268</v>
      </c>
      <c r="J99" s="5">
        <v>74</v>
      </c>
      <c r="K99" s="5" t="s">
        <v>68</v>
      </c>
      <c r="L99" s="6">
        <f>$E$151</f>
        <v>9</v>
      </c>
      <c r="M99" s="6">
        <f>$F$151</f>
        <v>140</v>
      </c>
      <c r="N99" s="3">
        <f>$D$151</f>
        <v>0.308</v>
      </c>
      <c r="O99" s="3">
        <f>$G$151</f>
        <v>0.38</v>
      </c>
      <c r="P99" s="4">
        <v>1030</v>
      </c>
      <c r="Q99" s="7">
        <f>P99*$H$151</f>
        <v>856.95999999999992</v>
      </c>
      <c r="R99" s="7">
        <f>P99^2*L99/2000</f>
        <v>4774.05</v>
      </c>
      <c r="S99" s="7">
        <f>Q99^2*L99/2000</f>
        <v>3304.7119871999994</v>
      </c>
      <c r="T99" s="6">
        <f>(G99/F99/I99)</f>
        <v>4754.792015791023</v>
      </c>
      <c r="U99" s="6">
        <f>(P99^2/J99/1000)</f>
        <v>14.336486486486487</v>
      </c>
      <c r="V99" s="101">
        <v>630</v>
      </c>
    </row>
    <row r="100" spans="1:22" x14ac:dyDescent="0.15">
      <c r="A100" s="113">
        <v>96</v>
      </c>
      <c r="B100" s="110">
        <f>(T100*U100*L100/10000)*(T100/6000)</f>
        <v>48.596859457844062</v>
      </c>
      <c r="C100" s="36" t="s">
        <v>114</v>
      </c>
      <c r="D100" s="3">
        <v>4.383</v>
      </c>
      <c r="E100" s="3">
        <v>3.9460000000000002</v>
      </c>
      <c r="F100" s="3">
        <f>E100/D100</f>
        <v>0.90029660050193938</v>
      </c>
      <c r="G100" s="4">
        <v>4300</v>
      </c>
      <c r="H100" s="4">
        <v>4121</v>
      </c>
      <c r="I100" s="3">
        <f>H100/G100</f>
        <v>0.95837209302325577</v>
      </c>
      <c r="J100" s="5">
        <v>61.5</v>
      </c>
      <c r="K100" s="5" t="s">
        <v>116</v>
      </c>
      <c r="L100" s="6">
        <f>$E$154</f>
        <v>8</v>
      </c>
      <c r="M100" s="6">
        <f>$F$154</f>
        <v>123</v>
      </c>
      <c r="N100" s="3">
        <f>$D$154</f>
        <v>0.27700000000000002</v>
      </c>
      <c r="O100" s="3">
        <f>$G$154</f>
        <v>0.44</v>
      </c>
      <c r="P100" s="4">
        <v>950</v>
      </c>
      <c r="Q100" s="7">
        <f>P100*$H$154</f>
        <v>812.25</v>
      </c>
      <c r="R100" s="7">
        <f>P100^2*L100/2000</f>
        <v>3610</v>
      </c>
      <c r="S100" s="7">
        <f>Q100^2*L100/2000</f>
        <v>2639.0002500000001</v>
      </c>
      <c r="T100" s="6">
        <f>(G100/F100/I100)</f>
        <v>4983.6632195399852</v>
      </c>
      <c r="U100" s="6">
        <f>(P100^2/J100/1000)</f>
        <v>14.674796747967479</v>
      </c>
      <c r="V100" s="101">
        <v>600</v>
      </c>
    </row>
    <row r="101" spans="1:22" x14ac:dyDescent="0.15">
      <c r="A101" s="113">
        <v>97</v>
      </c>
      <c r="B101" s="110">
        <f>(T101*U101*L101/10000)*(T101/6000)</f>
        <v>48.563738571712072</v>
      </c>
      <c r="C101" s="36" t="s">
        <v>35</v>
      </c>
      <c r="D101" s="3">
        <v>4.4020000000000001</v>
      </c>
      <c r="E101" s="3">
        <v>3.855</v>
      </c>
      <c r="F101" s="3">
        <f>E101/D101</f>
        <v>0.87573830077237613</v>
      </c>
      <c r="G101" s="4">
        <v>3800</v>
      </c>
      <c r="H101" s="4">
        <v>3710</v>
      </c>
      <c r="I101" s="3">
        <f>H101/G101</f>
        <v>0.97631578947368425</v>
      </c>
      <c r="J101" s="5">
        <v>55.5</v>
      </c>
      <c r="K101" s="5" t="s">
        <v>78</v>
      </c>
      <c r="L101" s="6">
        <f>$E$152</f>
        <v>9.8000000000000007</v>
      </c>
      <c r="M101" s="6">
        <f>$F$152</f>
        <v>142</v>
      </c>
      <c r="N101" s="3">
        <f>$D$152</f>
        <v>0.307</v>
      </c>
      <c r="O101" s="3">
        <f>$G$152</f>
        <v>0.42</v>
      </c>
      <c r="P101" s="4">
        <v>914</v>
      </c>
      <c r="Q101" s="7">
        <f>P101*$H$152</f>
        <v>770.50199999999995</v>
      </c>
      <c r="R101" s="7">
        <f>P101^2*L101/2000</f>
        <v>4093.4404000000004</v>
      </c>
      <c r="S101" s="7">
        <f>Q101^2*L101/2000</f>
        <v>2908.9993268195999</v>
      </c>
      <c r="T101" s="6">
        <f>(G101/F101/I101)</f>
        <v>4444.4593607210154</v>
      </c>
      <c r="U101" s="6">
        <f>(P101^2/J101/1000)</f>
        <v>15.05218018018018</v>
      </c>
      <c r="V101" s="101">
        <v>620</v>
      </c>
    </row>
    <row r="102" spans="1:22" x14ac:dyDescent="0.15">
      <c r="A102" s="113">
        <v>98</v>
      </c>
      <c r="B102" s="110">
        <f>(T102*U102*L102/10000)*(T102/6000)</f>
        <v>48.052402417023636</v>
      </c>
      <c r="C102" s="36" t="s">
        <v>16</v>
      </c>
      <c r="D102" s="4">
        <v>5.2590000000000003</v>
      </c>
      <c r="E102" s="4">
        <v>4.6050000000000004</v>
      </c>
      <c r="F102" s="3">
        <f>E102/D102</f>
        <v>0.8756417569880206</v>
      </c>
      <c r="G102" s="4">
        <v>3800</v>
      </c>
      <c r="H102" s="4">
        <v>3729</v>
      </c>
      <c r="I102" s="3">
        <f>H102/G102</f>
        <v>0.98131578947368425</v>
      </c>
      <c r="J102" s="5">
        <v>63</v>
      </c>
      <c r="K102" s="5" t="s">
        <v>79</v>
      </c>
      <c r="L102" s="6">
        <f>$E$150</f>
        <v>11.34</v>
      </c>
      <c r="M102" s="6">
        <f>$F$150</f>
        <v>175</v>
      </c>
      <c r="N102" s="3">
        <f>$D$150</f>
        <v>0.32300000000000001</v>
      </c>
      <c r="O102" s="3">
        <f>$G$150</f>
        <v>0.44</v>
      </c>
      <c r="P102" s="4">
        <v>905</v>
      </c>
      <c r="Q102" s="7">
        <f>P102*$H$150</f>
        <v>771.06</v>
      </c>
      <c r="R102" s="7">
        <f>P102^2*L102/2000</f>
        <v>4643.8717500000002</v>
      </c>
      <c r="S102" s="7">
        <f>Q102^2*L102/2000</f>
        <v>3371.0050788119997</v>
      </c>
      <c r="T102" s="6">
        <f>(G102/F102/I102)</f>
        <v>4422.3014789444114</v>
      </c>
      <c r="U102" s="6">
        <f>(P102^2/J102/1000)</f>
        <v>13.000396825396825</v>
      </c>
      <c r="V102" s="101">
        <v>650</v>
      </c>
    </row>
    <row r="103" spans="1:22" x14ac:dyDescent="0.15">
      <c r="A103" s="113">
        <v>99</v>
      </c>
      <c r="B103" s="110">
        <f>(T103*U103*L103/10000)*(T103/6000)</f>
        <v>47.526298887374246</v>
      </c>
      <c r="C103" s="36" t="s">
        <v>22</v>
      </c>
      <c r="D103" s="3">
        <v>4.2439999999999998</v>
      </c>
      <c r="E103" s="3">
        <v>3.7509999999999999</v>
      </c>
      <c r="F103" s="3">
        <f>E103/D103</f>
        <v>0.88383600377002824</v>
      </c>
      <c r="G103" s="4">
        <v>3800</v>
      </c>
      <c r="H103" s="4">
        <v>3599</v>
      </c>
      <c r="I103" s="3">
        <f>H103/G103</f>
        <v>0.94710526315789478</v>
      </c>
      <c r="J103" s="5">
        <v>53</v>
      </c>
      <c r="K103" s="5" t="s">
        <v>79</v>
      </c>
      <c r="L103" s="6">
        <f>$E$153</f>
        <v>8.3000000000000007</v>
      </c>
      <c r="M103" s="6">
        <f>$F$153</f>
        <v>128</v>
      </c>
      <c r="N103" s="3">
        <f>$D$153</f>
        <v>0.28399999999999997</v>
      </c>
      <c r="O103" s="3">
        <f>$G$153</f>
        <v>0.44</v>
      </c>
      <c r="P103" s="4">
        <v>940</v>
      </c>
      <c r="Q103" s="7">
        <f>P103*$H$153</f>
        <v>802.76</v>
      </c>
      <c r="R103" s="7">
        <f>P103^2*L103/2000</f>
        <v>3666.9400000000005</v>
      </c>
      <c r="S103" s="7">
        <f>Q103^2*L103/2000</f>
        <v>2674.3580130400001</v>
      </c>
      <c r="T103" s="6">
        <f>(G103/F103/I103)</f>
        <v>4539.5589239553719</v>
      </c>
      <c r="U103" s="6">
        <f>(P103^2/J103/1000)</f>
        <v>16.671698113207547</v>
      </c>
      <c r="V103" s="101">
        <v>650</v>
      </c>
    </row>
    <row r="104" spans="1:22" x14ac:dyDescent="0.15">
      <c r="A104" s="113">
        <v>100</v>
      </c>
      <c r="B104" s="110">
        <f>(T104*U104*L104/10000)*(T104/6000)</f>
        <v>47.131384223327423</v>
      </c>
      <c r="C104" s="36" t="s">
        <v>18</v>
      </c>
      <c r="D104" s="3">
        <v>6.0380000000000003</v>
      </c>
      <c r="E104" s="3">
        <v>5.47</v>
      </c>
      <c r="F104" s="3">
        <f>E104/D104</f>
        <v>0.90592911560119238</v>
      </c>
      <c r="G104" s="4">
        <v>4400</v>
      </c>
      <c r="H104" s="4">
        <v>4332</v>
      </c>
      <c r="I104" s="3">
        <f>H104/G104</f>
        <v>0.9845454545454545</v>
      </c>
      <c r="J104" s="5">
        <v>78</v>
      </c>
      <c r="K104" s="5" t="s">
        <v>81</v>
      </c>
      <c r="L104" s="6">
        <f>$E$153</f>
        <v>8.3000000000000007</v>
      </c>
      <c r="M104" s="6">
        <f>$F$153</f>
        <v>128</v>
      </c>
      <c r="N104" s="3">
        <f>$D$153</f>
        <v>0.28399999999999997</v>
      </c>
      <c r="O104" s="3">
        <f>$G$153</f>
        <v>0.44</v>
      </c>
      <c r="P104" s="4">
        <v>1045</v>
      </c>
      <c r="Q104" s="7">
        <f>P104*$H$153</f>
        <v>892.43</v>
      </c>
      <c r="R104" s="7">
        <f>P104^2*L104/2000</f>
        <v>4531.9037500000004</v>
      </c>
      <c r="S104" s="7">
        <f>Q104^2*L104/2000</f>
        <v>3305.1899153349996</v>
      </c>
      <c r="T104" s="6">
        <f>(G104/F104/I104)</f>
        <v>4933.1314430596849</v>
      </c>
      <c r="U104" s="6">
        <f>(P104^2/J104/1000)</f>
        <v>14.000320512820513</v>
      </c>
      <c r="V104" s="101">
        <v>650</v>
      </c>
    </row>
    <row r="105" spans="1:22" x14ac:dyDescent="0.15">
      <c r="A105" s="113">
        <v>101</v>
      </c>
      <c r="B105" s="110">
        <f>(T105*U105*L105/10000)*(T105/6000)</f>
        <v>46.94409622058388</v>
      </c>
      <c r="C105" s="36" t="s">
        <v>40</v>
      </c>
      <c r="D105" s="3">
        <v>4.2850000000000001</v>
      </c>
      <c r="E105" s="3">
        <v>3.903</v>
      </c>
      <c r="F105" s="3">
        <f>E105/D105</f>
        <v>0.91085180863477244</v>
      </c>
      <c r="G105" s="4">
        <v>4100</v>
      </c>
      <c r="H105" s="4">
        <v>4026</v>
      </c>
      <c r="I105" s="3">
        <f>H105/G105</f>
        <v>0.98195121951219511</v>
      </c>
      <c r="J105" s="5">
        <v>53.5</v>
      </c>
      <c r="K105" s="5" t="s">
        <v>70</v>
      </c>
      <c r="L105" s="6">
        <f>$E$155</f>
        <v>7.2</v>
      </c>
      <c r="M105" s="6">
        <f>$F$155</f>
        <v>116</v>
      </c>
      <c r="N105" s="3">
        <f>$D$155</f>
        <v>0.26400000000000001</v>
      </c>
      <c r="O105" s="3">
        <f>$G$155</f>
        <v>0.46</v>
      </c>
      <c r="P105" s="4">
        <v>998</v>
      </c>
      <c r="Q105" s="7">
        <f>P105*$H$155</f>
        <v>858.28</v>
      </c>
      <c r="R105" s="7">
        <f>P105^2*L105/2000</f>
        <v>3585.6143999999999</v>
      </c>
      <c r="S105" s="7">
        <f>Q105^2*L105/2000</f>
        <v>2651.9204102399999</v>
      </c>
      <c r="T105" s="6">
        <f>(G105/F105/I105)</f>
        <v>4584.0169821092441</v>
      </c>
      <c r="U105" s="6">
        <f>(P105^2/J105/1000)</f>
        <v>18.616897196261682</v>
      </c>
      <c r="V105" s="101">
        <v>650</v>
      </c>
    </row>
    <row r="106" spans="1:22" x14ac:dyDescent="0.15">
      <c r="A106" s="113">
        <v>102</v>
      </c>
      <c r="B106" s="110">
        <f>(T106*U106*L106/10000)*(T106/6000)</f>
        <v>46.766508881804931</v>
      </c>
      <c r="C106" s="36" t="s">
        <v>29</v>
      </c>
      <c r="D106" s="3">
        <v>6.4859999999999998</v>
      </c>
      <c r="E106" s="3">
        <v>6.0460000000000003</v>
      </c>
      <c r="F106" s="3">
        <f>E106/D106</f>
        <v>0.93216157878507566</v>
      </c>
      <c r="G106" s="4">
        <v>4400</v>
      </c>
      <c r="H106" s="4">
        <v>4368</v>
      </c>
      <c r="I106" s="3">
        <f>H106/G106</f>
        <v>0.99272727272727268</v>
      </c>
      <c r="J106" s="5">
        <v>75</v>
      </c>
      <c r="K106" s="5" t="s">
        <v>77</v>
      </c>
      <c r="L106" s="6">
        <f>$E$151</f>
        <v>9</v>
      </c>
      <c r="M106" s="6">
        <f>$F$151</f>
        <v>140</v>
      </c>
      <c r="N106" s="3">
        <f>$D$151</f>
        <v>0.308</v>
      </c>
      <c r="O106" s="3">
        <f>$G$151</f>
        <v>0.38</v>
      </c>
      <c r="P106" s="4">
        <v>1017</v>
      </c>
      <c r="Q106" s="7">
        <f>P106*$H$151</f>
        <v>846.14400000000001</v>
      </c>
      <c r="R106" s="7">
        <f>P106^2*L106/2000</f>
        <v>4654.3005000000003</v>
      </c>
      <c r="S106" s="7">
        <f>Q106^2*L106/2000</f>
        <v>3221.8185093119996</v>
      </c>
      <c r="T106" s="6">
        <f>(G106/F106/I106)</f>
        <v>4754.792015791023</v>
      </c>
      <c r="U106" s="6">
        <f>(P106^2/J106/1000)</f>
        <v>13.790520000000001</v>
      </c>
      <c r="V106" s="101">
        <v>630</v>
      </c>
    </row>
    <row r="107" spans="1:22" x14ac:dyDescent="0.15">
      <c r="A107" s="113">
        <v>103</v>
      </c>
      <c r="B107" s="110">
        <f>(T107*U107*L107/10000)*(T107/6000)</f>
        <v>46.635480300041401</v>
      </c>
      <c r="C107" s="36" t="s">
        <v>39</v>
      </c>
      <c r="D107" s="3">
        <v>4.5449999999999999</v>
      </c>
      <c r="E107" s="3">
        <v>4.0570000000000004</v>
      </c>
      <c r="F107" s="3">
        <f>E107/D107</f>
        <v>0.89262926292629274</v>
      </c>
      <c r="G107" s="4">
        <v>4150</v>
      </c>
      <c r="H107" s="4">
        <v>4083</v>
      </c>
      <c r="I107" s="3">
        <f>H107/G107</f>
        <v>0.983855421686747</v>
      </c>
      <c r="J107" s="5">
        <v>57</v>
      </c>
      <c r="K107" s="5" t="s">
        <v>81</v>
      </c>
      <c r="L107" s="6">
        <f>$E$155</f>
        <v>7.2</v>
      </c>
      <c r="M107" s="6">
        <f>$F$155</f>
        <v>116</v>
      </c>
      <c r="N107" s="3">
        <f>$D$155</f>
        <v>0.26400000000000001</v>
      </c>
      <c r="O107" s="3">
        <f>$G$155</f>
        <v>0.46</v>
      </c>
      <c r="P107" s="4">
        <v>996</v>
      </c>
      <c r="Q107" s="7">
        <f>P107*$H$155</f>
        <v>856.56</v>
      </c>
      <c r="R107" s="7">
        <f>P107^2*L107/2000</f>
        <v>3571.2575999999999</v>
      </c>
      <c r="S107" s="7">
        <f>Q107^2*L107/2000</f>
        <v>2641.3021209599997</v>
      </c>
      <c r="T107" s="6">
        <f>(G107/F107/I107)</f>
        <v>4725.4774315381273</v>
      </c>
      <c r="U107" s="6">
        <f>(P107^2/J107/1000)</f>
        <v>17.40378947368421</v>
      </c>
      <c r="V107" s="101">
        <v>650</v>
      </c>
    </row>
    <row r="108" spans="1:22" x14ac:dyDescent="0.15">
      <c r="A108" s="113">
        <v>104</v>
      </c>
      <c r="B108" s="110">
        <f>(T108*U108*L108/10000)*(T108/6000)</f>
        <v>46.595114234658766</v>
      </c>
      <c r="C108" s="36" t="s">
        <v>29</v>
      </c>
      <c r="D108" s="3">
        <v>6.4859999999999998</v>
      </c>
      <c r="E108" s="3">
        <v>6.0460000000000003</v>
      </c>
      <c r="F108" s="3">
        <f>E108/D108</f>
        <v>0.93216157878507566</v>
      </c>
      <c r="G108" s="4">
        <v>4400</v>
      </c>
      <c r="H108" s="4">
        <v>4377</v>
      </c>
      <c r="I108" s="3">
        <f>H108/G108</f>
        <v>0.99477272727272725</v>
      </c>
      <c r="J108" s="5">
        <v>79</v>
      </c>
      <c r="K108" s="5" t="s">
        <v>79</v>
      </c>
      <c r="L108" s="6">
        <f>$E$151</f>
        <v>9</v>
      </c>
      <c r="M108" s="6">
        <f>$F$151</f>
        <v>140</v>
      </c>
      <c r="N108" s="3">
        <f>$D$151</f>
        <v>0.308</v>
      </c>
      <c r="O108" s="3">
        <f>$G$151</f>
        <v>0.38</v>
      </c>
      <c r="P108" s="4">
        <v>1044</v>
      </c>
      <c r="Q108" s="7">
        <f>P108*$H$151</f>
        <v>868.60799999999995</v>
      </c>
      <c r="R108" s="7">
        <f>P108^2*L108/2000</f>
        <v>4904.7120000000004</v>
      </c>
      <c r="S108" s="7">
        <f>Q108^2*L108/2000</f>
        <v>3395.1593594879996</v>
      </c>
      <c r="T108" s="6">
        <f>(G108/F108/I108)</f>
        <v>4745.0151987606096</v>
      </c>
      <c r="U108" s="6">
        <f>(P108^2/J108/1000)</f>
        <v>13.796658227848102</v>
      </c>
      <c r="V108" s="101">
        <v>630</v>
      </c>
    </row>
    <row r="109" spans="1:22" x14ac:dyDescent="0.15">
      <c r="A109" s="113">
        <v>105</v>
      </c>
      <c r="B109" s="110">
        <f>(T109*U109*L109/10000)*(T109/6000)</f>
        <v>46.292992978701498</v>
      </c>
      <c r="C109" s="36" t="s">
        <v>42</v>
      </c>
      <c r="D109" s="3">
        <v>3.6230000000000002</v>
      </c>
      <c r="E109" s="3">
        <v>3.2440000000000002</v>
      </c>
      <c r="F109" s="3">
        <f>E109/D109</f>
        <v>0.89539056030913611</v>
      </c>
      <c r="G109" s="4">
        <v>3800</v>
      </c>
      <c r="H109" s="4">
        <v>3672</v>
      </c>
      <c r="I109" s="3">
        <f>H109/G109</f>
        <v>0.96631578947368424</v>
      </c>
      <c r="J109" s="5">
        <v>40.5</v>
      </c>
      <c r="K109" s="5" t="s">
        <v>82</v>
      </c>
      <c r="L109" s="6">
        <f>$E$155</f>
        <v>7.2</v>
      </c>
      <c r="M109" s="6">
        <f>$F$155</f>
        <v>116</v>
      </c>
      <c r="N109" s="3">
        <f>$D$155</f>
        <v>0.26400000000000001</v>
      </c>
      <c r="O109" s="3">
        <f>$G$155</f>
        <v>0.46</v>
      </c>
      <c r="P109" s="4">
        <v>900</v>
      </c>
      <c r="Q109" s="7">
        <f>P109*$H$155</f>
        <v>774</v>
      </c>
      <c r="R109" s="7">
        <f>P109^2*L109/2000</f>
        <v>2916</v>
      </c>
      <c r="S109" s="7">
        <f>Q109^2*L109/2000</f>
        <v>2156.6736000000001</v>
      </c>
      <c r="T109" s="6">
        <f>(G109/F109/I109)</f>
        <v>4391.895612882774</v>
      </c>
      <c r="U109" s="6">
        <f>(P109^2/J109/1000)</f>
        <v>20</v>
      </c>
      <c r="V109" s="101">
        <v>600</v>
      </c>
    </row>
    <row r="110" spans="1:22" x14ac:dyDescent="0.15">
      <c r="A110" s="113">
        <v>106</v>
      </c>
      <c r="B110" s="110">
        <f>(T110*U110*L110/10000)*(T110/6000)</f>
        <v>45.921747174083734</v>
      </c>
      <c r="C110" s="36" t="s">
        <v>28</v>
      </c>
      <c r="D110" s="3">
        <v>7.8890000000000002</v>
      </c>
      <c r="E110" s="3">
        <v>7.2930000000000001</v>
      </c>
      <c r="F110" s="3">
        <f>E110/D110</f>
        <v>0.92445176828495368</v>
      </c>
      <c r="G110" s="4">
        <v>4400</v>
      </c>
      <c r="H110" s="4">
        <v>4356</v>
      </c>
      <c r="I110" s="3">
        <f>H110/G110</f>
        <v>0.99</v>
      </c>
      <c r="J110" s="5">
        <v>99.5</v>
      </c>
      <c r="K110" s="5" t="s">
        <v>81</v>
      </c>
      <c r="L110" s="6">
        <f>$E$151</f>
        <v>9</v>
      </c>
      <c r="M110" s="6">
        <f>$F$151</f>
        <v>140</v>
      </c>
      <c r="N110" s="3">
        <f>$D$151</f>
        <v>0.308</v>
      </c>
      <c r="O110" s="3">
        <f>$G$151</f>
        <v>0.38</v>
      </c>
      <c r="P110" s="4">
        <v>1148</v>
      </c>
      <c r="Q110" s="7">
        <f>P110*$H$151</f>
        <v>955.13599999999997</v>
      </c>
      <c r="R110" s="7">
        <f>P110^2*L110/2000</f>
        <v>5930.5680000000002</v>
      </c>
      <c r="S110" s="7">
        <f>Q110^2*L110/2000</f>
        <v>4105.2815032319995</v>
      </c>
      <c r="T110" s="6">
        <f>(G110/F110/I110)</f>
        <v>4807.654219418926</v>
      </c>
      <c r="U110" s="6">
        <f>(P110^2/J110/1000)</f>
        <v>13.245266331658291</v>
      </c>
      <c r="V110" s="101">
        <v>685</v>
      </c>
    </row>
    <row r="111" spans="1:22" x14ac:dyDescent="0.15">
      <c r="A111" s="113">
        <v>107</v>
      </c>
      <c r="B111" s="110">
        <f>(T111*U111*L111/10000)*(T111/6000)</f>
        <v>43.505149818200572</v>
      </c>
      <c r="C111" s="36" t="s">
        <v>28</v>
      </c>
      <c r="D111" s="3">
        <v>7.8890000000000002</v>
      </c>
      <c r="E111" s="3">
        <v>7.2930000000000001</v>
      </c>
      <c r="F111" s="3">
        <f>E111/D111</f>
        <v>0.92445176828495368</v>
      </c>
      <c r="G111" s="4">
        <v>4400</v>
      </c>
      <c r="H111" s="4">
        <v>4368</v>
      </c>
      <c r="I111" s="3">
        <f>H111/G111</f>
        <v>0.99272727272727268</v>
      </c>
      <c r="J111" s="5">
        <v>103</v>
      </c>
      <c r="K111" s="5" t="s">
        <v>72</v>
      </c>
      <c r="L111" s="6">
        <f>$E$151</f>
        <v>9</v>
      </c>
      <c r="M111" s="6">
        <f>$F$151</f>
        <v>140</v>
      </c>
      <c r="N111" s="3">
        <f>$D$151</f>
        <v>0.308</v>
      </c>
      <c r="O111" s="3">
        <f>$G$151</f>
        <v>0.38</v>
      </c>
      <c r="P111" s="4">
        <v>1140</v>
      </c>
      <c r="Q111" s="7">
        <f>P111*$H$151</f>
        <v>948.4799999999999</v>
      </c>
      <c r="R111" s="7">
        <f>P111^2*L111/2000</f>
        <v>5848.2</v>
      </c>
      <c r="S111" s="7">
        <f>Q111^2*L111/2000</f>
        <v>4048.2643967999993</v>
      </c>
      <c r="T111" s="6">
        <f>(G111/F111/I111)</f>
        <v>4794.4463781567856</v>
      </c>
      <c r="U111" s="6">
        <f>(P111^2/J111/1000)</f>
        <v>12.617475728155339</v>
      </c>
      <c r="V111" s="101">
        <v>685</v>
      </c>
    </row>
    <row r="112" spans="1:22" x14ac:dyDescent="0.15">
      <c r="A112" s="113">
        <v>108</v>
      </c>
      <c r="B112" s="110">
        <f>(T112*U112*L112/10000)*(T112/6000)</f>
        <v>43.309568947420154</v>
      </c>
      <c r="C112" s="36" t="s">
        <v>44</v>
      </c>
      <c r="D112" s="3">
        <v>3.831</v>
      </c>
      <c r="E112" s="3">
        <v>3.4540000000000002</v>
      </c>
      <c r="F112" s="3">
        <f>E112/D112</f>
        <v>0.9015922735578179</v>
      </c>
      <c r="G112" s="4">
        <v>3900</v>
      </c>
      <c r="H112" s="4">
        <v>3830</v>
      </c>
      <c r="I112" s="3">
        <f>H112/G112</f>
        <v>0.982051282051282</v>
      </c>
      <c r="J112" s="5">
        <v>47.5</v>
      </c>
      <c r="K112" s="5" t="s">
        <v>79</v>
      </c>
      <c r="L112" s="6">
        <f>$E$155</f>
        <v>7.2</v>
      </c>
      <c r="M112" s="6">
        <f>$F$155</f>
        <v>116</v>
      </c>
      <c r="N112" s="3">
        <f>$D$155</f>
        <v>0.26400000000000001</v>
      </c>
      <c r="O112" s="3">
        <f>$G$155</f>
        <v>0.46</v>
      </c>
      <c r="P112" s="4">
        <v>940</v>
      </c>
      <c r="Q112" s="7">
        <f>P112*$H$155</f>
        <v>808.4</v>
      </c>
      <c r="R112" s="7">
        <f>P112^2*L112/2000</f>
        <v>3180.96</v>
      </c>
      <c r="S112" s="7">
        <f>Q112^2*L112/2000</f>
        <v>2352.6380159999999</v>
      </c>
      <c r="T112" s="6">
        <f>(G112/F112/I112)</f>
        <v>4404.7398029453871</v>
      </c>
      <c r="U112" s="6">
        <f>(P112^2/J112/1000)</f>
        <v>18.602105263157892</v>
      </c>
      <c r="V112" s="101">
        <v>600</v>
      </c>
    </row>
    <row r="113" spans="1:22" x14ac:dyDescent="0.15">
      <c r="A113" s="113">
        <v>109</v>
      </c>
      <c r="B113" s="110">
        <f>(T113*U113*L113/10000)*(T113/6000)</f>
        <v>43.166092204304832</v>
      </c>
      <c r="C113" s="36" t="s">
        <v>44</v>
      </c>
      <c r="D113" s="3">
        <v>3.831</v>
      </c>
      <c r="E113" s="3">
        <v>3.4540000000000002</v>
      </c>
      <c r="F113" s="3">
        <f>E113/D113</f>
        <v>0.9015922735578179</v>
      </c>
      <c r="G113" s="4">
        <v>3900</v>
      </c>
      <c r="H113" s="4">
        <v>3779</v>
      </c>
      <c r="I113" s="3">
        <f>H113/G113</f>
        <v>0.96897435897435902</v>
      </c>
      <c r="J113" s="5">
        <v>50</v>
      </c>
      <c r="K113" s="5" t="s">
        <v>70</v>
      </c>
      <c r="L113" s="6">
        <f>$E$155</f>
        <v>7.2</v>
      </c>
      <c r="M113" s="6">
        <f>$F$155</f>
        <v>116</v>
      </c>
      <c r="N113" s="3">
        <f>$D$155</f>
        <v>0.26400000000000001</v>
      </c>
      <c r="O113" s="3">
        <f>$G$155</f>
        <v>0.46</v>
      </c>
      <c r="P113" s="4">
        <v>950</v>
      </c>
      <c r="Q113" s="7">
        <f>P113*$H$155</f>
        <v>817</v>
      </c>
      <c r="R113" s="7">
        <f>P113^2*L113/2000</f>
        <v>3249</v>
      </c>
      <c r="S113" s="7">
        <f>Q113^2*L113/2000</f>
        <v>2402.9603999999999</v>
      </c>
      <c r="T113" s="6">
        <f>(G113/F113/I113)</f>
        <v>4464.184558158463</v>
      </c>
      <c r="U113" s="6">
        <f>(P113^2/J113/1000)</f>
        <v>18.05</v>
      </c>
      <c r="V113" s="101">
        <v>600</v>
      </c>
    </row>
    <row r="114" spans="1:22" x14ac:dyDescent="0.15">
      <c r="A114" s="113">
        <v>110</v>
      </c>
      <c r="B114" s="110">
        <f>(T114*U114*L114/10000)*(T114/6000)</f>
        <v>43.016732196332192</v>
      </c>
      <c r="C114" s="36" t="s">
        <v>42</v>
      </c>
      <c r="D114" s="3">
        <v>3.6230000000000002</v>
      </c>
      <c r="E114" s="3">
        <v>3.2440000000000002</v>
      </c>
      <c r="F114" s="3">
        <f>E114/D114</f>
        <v>0.89539056030913611</v>
      </c>
      <c r="G114" s="4">
        <v>3800</v>
      </c>
      <c r="H114" s="4">
        <v>3784</v>
      </c>
      <c r="I114" s="3">
        <f>H114/G114</f>
        <v>0.99578947368421056</v>
      </c>
      <c r="J114" s="5">
        <v>41.5</v>
      </c>
      <c r="K114" s="5" t="s">
        <v>78</v>
      </c>
      <c r="L114" s="6">
        <f>$E$155</f>
        <v>7.2</v>
      </c>
      <c r="M114" s="6">
        <f>$F$155</f>
        <v>116</v>
      </c>
      <c r="N114" s="3">
        <f>$D$155</f>
        <v>0.26400000000000001</v>
      </c>
      <c r="O114" s="3">
        <f>$G$155</f>
        <v>0.46</v>
      </c>
      <c r="P114" s="4">
        <v>905</v>
      </c>
      <c r="Q114" s="7">
        <f>P114*$H$155</f>
        <v>778.3</v>
      </c>
      <c r="R114" s="7">
        <f>P114^2*L114/2000</f>
        <v>2948.49</v>
      </c>
      <c r="S114" s="7">
        <f>Q114^2*L114/2000</f>
        <v>2180.7032039999999</v>
      </c>
      <c r="T114" s="6">
        <f>(G114/F114/I114)</f>
        <v>4261.9029308947001</v>
      </c>
      <c r="U114" s="6">
        <f>(P114^2/J114/1000)</f>
        <v>19.735542168674698</v>
      </c>
      <c r="V114" s="101">
        <v>600</v>
      </c>
    </row>
    <row r="115" spans="1:22" x14ac:dyDescent="0.15">
      <c r="A115" s="113">
        <v>111</v>
      </c>
      <c r="B115" s="110">
        <f>(T115*U115*L115/10000)*(T115/6000)</f>
        <v>42.98437117646823</v>
      </c>
      <c r="C115" s="36" t="s">
        <v>42</v>
      </c>
      <c r="D115" s="3">
        <v>3.6230000000000002</v>
      </c>
      <c r="E115" s="3">
        <v>3.2440000000000002</v>
      </c>
      <c r="F115" s="3">
        <f>E115/D115</f>
        <v>0.89539056030913611</v>
      </c>
      <c r="G115" s="4">
        <v>3800</v>
      </c>
      <c r="H115" s="4">
        <v>3656</v>
      </c>
      <c r="I115" s="3">
        <f>H115/G115</f>
        <v>0.96210526315789469</v>
      </c>
      <c r="J115" s="5">
        <v>44</v>
      </c>
      <c r="K115" s="5" t="s">
        <v>68</v>
      </c>
      <c r="L115" s="6">
        <f>$E$155</f>
        <v>7.2</v>
      </c>
      <c r="M115" s="6">
        <f>$F$155</f>
        <v>116</v>
      </c>
      <c r="N115" s="3">
        <f>$D$155</f>
        <v>0.26400000000000001</v>
      </c>
      <c r="O115" s="3">
        <f>$G$155</f>
        <v>0.46</v>
      </c>
      <c r="P115" s="4">
        <v>900</v>
      </c>
      <c r="Q115" s="7">
        <f>P115*$H$155</f>
        <v>774</v>
      </c>
      <c r="R115" s="7">
        <f>P115^2*L115/2000</f>
        <v>2916</v>
      </c>
      <c r="S115" s="7">
        <f>Q115^2*L115/2000</f>
        <v>2156.6736000000001</v>
      </c>
      <c r="T115" s="6">
        <f>(G115/F115/I115)</f>
        <v>4411.1161626109269</v>
      </c>
      <c r="U115" s="6">
        <f>(P115^2/J115/1000)</f>
        <v>18.409090909090907</v>
      </c>
      <c r="V115" s="101">
        <v>600</v>
      </c>
    </row>
    <row r="116" spans="1:22" x14ac:dyDescent="0.15">
      <c r="A116" s="113">
        <v>112</v>
      </c>
      <c r="B116" s="110">
        <f>(T116*U116*L116/10000)*(T116/6000)</f>
        <v>42.910482691172405</v>
      </c>
      <c r="C116" s="36" t="s">
        <v>37</v>
      </c>
      <c r="D116" s="3">
        <v>5.5839999999999996</v>
      </c>
      <c r="E116" s="3">
        <v>5.101</v>
      </c>
      <c r="F116" s="3">
        <f>E116/D116</f>
        <v>0.91350286532951297</v>
      </c>
      <c r="G116" s="4">
        <v>4300</v>
      </c>
      <c r="H116" s="4">
        <v>4242</v>
      </c>
      <c r="I116" s="3">
        <f>H116/G116</f>
        <v>0.98651162790697677</v>
      </c>
      <c r="J116" s="5">
        <v>71</v>
      </c>
      <c r="K116" s="5" t="s">
        <v>73</v>
      </c>
      <c r="L116" s="6">
        <f>$E$155</f>
        <v>7.2</v>
      </c>
      <c r="M116" s="6">
        <f>$F$155</f>
        <v>116</v>
      </c>
      <c r="N116" s="3">
        <f>$D$155</f>
        <v>0.26400000000000001</v>
      </c>
      <c r="O116" s="3">
        <f>$G$155</f>
        <v>0.46</v>
      </c>
      <c r="P116" s="4">
        <v>1056</v>
      </c>
      <c r="Q116" s="7">
        <f>P116*$H$155</f>
        <v>908.16</v>
      </c>
      <c r="R116" s="7">
        <f>P116^2*L116/2000</f>
        <v>4014.4895999999999</v>
      </c>
      <c r="S116" s="7">
        <f>Q116^2*L116/2000</f>
        <v>2969.1165081600002</v>
      </c>
      <c r="T116" s="6">
        <f>(G116/F116/I116)</f>
        <v>4771.5154353534317</v>
      </c>
      <c r="U116" s="6">
        <f>(P116^2/J116/1000)</f>
        <v>15.706140845070422</v>
      </c>
      <c r="V116" s="101">
        <v>650</v>
      </c>
    </row>
    <row r="117" spans="1:22" x14ac:dyDescent="0.15">
      <c r="A117" s="113">
        <v>113</v>
      </c>
      <c r="B117" s="110">
        <f>(T117*U117*L117/10000)*(T117/6000)</f>
        <v>41.704561288747939</v>
      </c>
      <c r="C117" s="36" t="s">
        <v>37</v>
      </c>
      <c r="D117" s="3">
        <v>5.5839999999999996</v>
      </c>
      <c r="E117" s="3">
        <v>5.101</v>
      </c>
      <c r="F117" s="3">
        <f>E117/D117</f>
        <v>0.91350286532951297</v>
      </c>
      <c r="G117" s="4">
        <v>4300</v>
      </c>
      <c r="H117" s="4">
        <v>4242</v>
      </c>
      <c r="I117" s="3">
        <f>H117/G117</f>
        <v>0.98651162790697677</v>
      </c>
      <c r="J117" s="5">
        <v>69.5</v>
      </c>
      <c r="K117" s="5" t="s">
        <v>72</v>
      </c>
      <c r="L117" s="6">
        <f>$E$155</f>
        <v>7.2</v>
      </c>
      <c r="M117" s="6">
        <f>$F$155</f>
        <v>116</v>
      </c>
      <c r="N117" s="3">
        <f>$D$155</f>
        <v>0.26400000000000001</v>
      </c>
      <c r="O117" s="3">
        <f>$G$155</f>
        <v>0.46</v>
      </c>
      <c r="P117" s="4">
        <v>1030</v>
      </c>
      <c r="Q117" s="7">
        <f>P117*$H$155</f>
        <v>885.8</v>
      </c>
      <c r="R117" s="7">
        <f>P117^2*L117/2000</f>
        <v>3819.24</v>
      </c>
      <c r="S117" s="7">
        <f>Q117^2*L117/2000</f>
        <v>2824.7099039999998</v>
      </c>
      <c r="T117" s="6">
        <f>(G117/F117/I117)</f>
        <v>4771.5154353534317</v>
      </c>
      <c r="U117" s="6">
        <f>(P117^2/J117/1000)</f>
        <v>15.26474820143885</v>
      </c>
      <c r="V117" s="101">
        <v>650</v>
      </c>
    </row>
    <row r="118" spans="1:22" x14ac:dyDescent="0.15">
      <c r="A118" s="113">
        <v>114</v>
      </c>
      <c r="B118" s="110">
        <f>(T118*U118*L118/10000)*(T118/6000)</f>
        <v>41.605174239996124</v>
      </c>
      <c r="C118" s="36" t="s">
        <v>29</v>
      </c>
      <c r="D118" s="3">
        <v>6.4859999999999998</v>
      </c>
      <c r="E118" s="3">
        <v>6.0460000000000003</v>
      </c>
      <c r="F118" s="3">
        <f>E118/D118</f>
        <v>0.93216157878507566</v>
      </c>
      <c r="G118" s="4">
        <v>4400</v>
      </c>
      <c r="H118" s="4">
        <v>4380</v>
      </c>
      <c r="I118" s="3">
        <f>H118/G118</f>
        <v>0.99545454545454548</v>
      </c>
      <c r="J118" s="5">
        <v>86</v>
      </c>
      <c r="K118" s="5" t="s">
        <v>81</v>
      </c>
      <c r="L118" s="6">
        <f>$E$151</f>
        <v>9</v>
      </c>
      <c r="M118" s="6">
        <f>$F$151</f>
        <v>140</v>
      </c>
      <c r="N118" s="3">
        <f>$D$151</f>
        <v>0.308</v>
      </c>
      <c r="O118" s="3">
        <f>$G$151</f>
        <v>0.38</v>
      </c>
      <c r="P118" s="4">
        <v>1030</v>
      </c>
      <c r="Q118" s="7">
        <f>P118*$H$151</f>
        <v>856.95999999999992</v>
      </c>
      <c r="R118" s="7">
        <f>P118^2*L118/2000</f>
        <v>4774.05</v>
      </c>
      <c r="S118" s="7">
        <f>Q118^2*L118/2000</f>
        <v>3304.7119871999994</v>
      </c>
      <c r="T118" s="6">
        <f>(G118/F118/I118)</f>
        <v>4741.7651883504996</v>
      </c>
      <c r="U118" s="6">
        <f>(P118^2/J118/1000)</f>
        <v>12.336046511627906</v>
      </c>
      <c r="V118" s="101">
        <v>630</v>
      </c>
    </row>
    <row r="119" spans="1:22" x14ac:dyDescent="0.15">
      <c r="A119" s="113">
        <v>115</v>
      </c>
      <c r="B119" s="110">
        <f>(T119*U119*L119/10000)*(T119/6000)</f>
        <v>39.239959811861837</v>
      </c>
      <c r="C119" s="36" t="s">
        <v>27</v>
      </c>
      <c r="D119" s="3">
        <v>5.9550000000000001</v>
      </c>
      <c r="E119" s="3">
        <v>5.069</v>
      </c>
      <c r="F119" s="3">
        <f>E119/D119</f>
        <v>0.85121746431570111</v>
      </c>
      <c r="G119" s="4">
        <v>2700</v>
      </c>
      <c r="H119" s="4">
        <v>2018</v>
      </c>
      <c r="I119" s="3">
        <f>H119/G119</f>
        <v>0.74740740740740741</v>
      </c>
      <c r="J119" s="5">
        <v>71</v>
      </c>
      <c r="K119" s="5" t="s">
        <v>78</v>
      </c>
      <c r="L119" s="6">
        <f>$E$145</f>
        <v>16.5</v>
      </c>
      <c r="M119" s="6">
        <f>$F$145</f>
        <v>254</v>
      </c>
      <c r="N119" s="3">
        <f>$D$145</f>
        <v>0.41299999999999998</v>
      </c>
      <c r="O119" s="3">
        <f>$G$145</f>
        <v>0.34499999999999997</v>
      </c>
      <c r="P119" s="4">
        <v>750</v>
      </c>
      <c r="Q119" s="7">
        <f>P119*$H$145</f>
        <v>606.75</v>
      </c>
      <c r="R119" s="7">
        <f>P119^2*L119/2000</f>
        <v>4640.625</v>
      </c>
      <c r="S119" s="7">
        <f>Q119^2*L119/2000</f>
        <v>3037.2008906249998</v>
      </c>
      <c r="T119" s="6">
        <f>(G119/F119/I119)</f>
        <v>4243.9068310242346</v>
      </c>
      <c r="U119" s="6">
        <f>(P119^2/J119/1000)</f>
        <v>7.922535211267606</v>
      </c>
      <c r="V119" s="101">
        <v>685</v>
      </c>
    </row>
    <row r="120" spans="1:22" x14ac:dyDescent="0.15">
      <c r="A120" s="113">
        <v>116</v>
      </c>
      <c r="B120" s="110">
        <f>(T120*U120*L120/10000)*(T120/6000)</f>
        <v>39.239959811861837</v>
      </c>
      <c r="C120" s="36" t="s">
        <v>27</v>
      </c>
      <c r="D120" s="3">
        <v>5.9550000000000001</v>
      </c>
      <c r="E120" s="3">
        <v>5.069</v>
      </c>
      <c r="F120" s="3">
        <f>E120/D120</f>
        <v>0.85121746431570111</v>
      </c>
      <c r="G120" s="4">
        <v>2700</v>
      </c>
      <c r="H120" s="4">
        <v>2018</v>
      </c>
      <c r="I120" s="3">
        <f>H120/G120</f>
        <v>0.74740740740740741</v>
      </c>
      <c r="J120" s="5">
        <v>71</v>
      </c>
      <c r="K120" s="5" t="s">
        <v>79</v>
      </c>
      <c r="L120" s="6">
        <f>$E$145</f>
        <v>16.5</v>
      </c>
      <c r="M120" s="6">
        <f>$F$145</f>
        <v>254</v>
      </c>
      <c r="N120" s="3">
        <f>$D$145</f>
        <v>0.41299999999999998</v>
      </c>
      <c r="O120" s="3">
        <f>$G$145</f>
        <v>0.34499999999999997</v>
      </c>
      <c r="P120" s="4">
        <v>750</v>
      </c>
      <c r="Q120" s="7">
        <f>P120*$H$145</f>
        <v>606.75</v>
      </c>
      <c r="R120" s="7">
        <f>P120^2*L120/2000</f>
        <v>4640.625</v>
      </c>
      <c r="S120" s="7">
        <f>Q120^2*L120/2000</f>
        <v>3037.2008906249998</v>
      </c>
      <c r="T120" s="6">
        <f>(G120/F120/I120)</f>
        <v>4243.9068310242346</v>
      </c>
      <c r="U120" s="6">
        <f>(P120^2/J120/1000)</f>
        <v>7.922535211267606</v>
      </c>
      <c r="V120" s="101">
        <v>685</v>
      </c>
    </row>
    <row r="121" spans="1:22" x14ac:dyDescent="0.15">
      <c r="A121" s="113">
        <v>117</v>
      </c>
      <c r="B121" s="110">
        <f>(T121*U121*L121/10000)*(T121/6000)</f>
        <v>38.9560617213669</v>
      </c>
      <c r="C121" s="36" t="s">
        <v>15</v>
      </c>
      <c r="D121" s="4">
        <v>4.0910000000000002</v>
      </c>
      <c r="E121" s="4">
        <v>3.665</v>
      </c>
      <c r="F121" s="3">
        <f>E121/D121</f>
        <v>0.89586898068931797</v>
      </c>
      <c r="G121" s="4">
        <v>3300</v>
      </c>
      <c r="H121" s="4">
        <v>3139</v>
      </c>
      <c r="I121" s="3">
        <f>H121/G121</f>
        <v>0.95121212121212118</v>
      </c>
      <c r="J121" s="5">
        <v>47.5</v>
      </c>
      <c r="K121" s="5" t="s">
        <v>68</v>
      </c>
      <c r="L121" s="6">
        <f>$E$150</f>
        <v>11.34</v>
      </c>
      <c r="M121" s="6">
        <f>$F$150</f>
        <v>175</v>
      </c>
      <c r="N121" s="3">
        <f>$D$150</f>
        <v>0.32300000000000001</v>
      </c>
      <c r="O121" s="3">
        <f>$G$150</f>
        <v>0.44</v>
      </c>
      <c r="P121" s="4">
        <v>808</v>
      </c>
      <c r="Q121" s="7">
        <f>P121*$H$150</f>
        <v>688.41599999999994</v>
      </c>
      <c r="R121" s="7">
        <f>P121^2*L121/2000</f>
        <v>3701.7388799999999</v>
      </c>
      <c r="S121" s="7">
        <f>Q121^2*L121/2000</f>
        <v>2687.1070599475197</v>
      </c>
      <c r="T121" s="6">
        <f>(G121/F121/I121)</f>
        <v>3872.5056901968678</v>
      </c>
      <c r="U121" s="6">
        <f>(P121^2/J121/1000)</f>
        <v>13.744505263157894</v>
      </c>
      <c r="V121" s="101">
        <v>630</v>
      </c>
    </row>
    <row r="122" spans="1:22" x14ac:dyDescent="0.15">
      <c r="A122" s="113">
        <v>118</v>
      </c>
      <c r="B122" s="110">
        <f>(T122*U122*L122/10000)*(T122/6000)</f>
        <v>36.048205385739138</v>
      </c>
      <c r="C122" s="36" t="s">
        <v>38</v>
      </c>
      <c r="D122" s="3">
        <v>5.3890000000000002</v>
      </c>
      <c r="E122" s="3">
        <v>4.9029999999999996</v>
      </c>
      <c r="F122" s="3">
        <f>E122/D122</f>
        <v>0.90981629244757833</v>
      </c>
      <c r="G122" s="4">
        <v>3900</v>
      </c>
      <c r="H122" s="4">
        <v>3786</v>
      </c>
      <c r="I122" s="3">
        <f>H122/G122</f>
        <v>0.97076923076923072</v>
      </c>
      <c r="J122" s="5">
        <v>67</v>
      </c>
      <c r="K122" s="5" t="s">
        <v>73</v>
      </c>
      <c r="L122" s="6">
        <f>$E$155</f>
        <v>7.2</v>
      </c>
      <c r="M122" s="6">
        <f>$F$155</f>
        <v>116</v>
      </c>
      <c r="N122" s="3">
        <f>$D$155</f>
        <v>0.26400000000000001</v>
      </c>
      <c r="O122" s="3">
        <f>$G$155</f>
        <v>0.46</v>
      </c>
      <c r="P122" s="4">
        <v>1016</v>
      </c>
      <c r="Q122" s="7">
        <f>P122*$H$155</f>
        <v>873.76</v>
      </c>
      <c r="R122" s="7">
        <f>P122^2*L122/2000</f>
        <v>3716.1215999999999</v>
      </c>
      <c r="S122" s="7">
        <f>Q122^2*L122/2000</f>
        <v>2748.4435353600002</v>
      </c>
      <c r="T122" s="6">
        <f>(G122/F122/I122)</f>
        <v>4415.6525662835229</v>
      </c>
      <c r="U122" s="6">
        <f>(P122^2/J122/1000)</f>
        <v>15.406805970149254</v>
      </c>
      <c r="V122" s="101">
        <v>650</v>
      </c>
    </row>
    <row r="123" spans="1:22" x14ac:dyDescent="0.15">
      <c r="A123" s="113">
        <v>119</v>
      </c>
      <c r="B123" s="110">
        <f>(T123*U123*L123/10000)*(T123/6000)</f>
        <v>35.301537446595994</v>
      </c>
      <c r="C123" s="36" t="s">
        <v>27</v>
      </c>
      <c r="D123" s="3">
        <v>5.9550000000000001</v>
      </c>
      <c r="E123" s="3">
        <v>5.069</v>
      </c>
      <c r="F123" s="3">
        <f>E123/D123</f>
        <v>0.85121746431570111</v>
      </c>
      <c r="G123" s="4">
        <v>2700</v>
      </c>
      <c r="H123" s="4">
        <v>2156</v>
      </c>
      <c r="I123" s="3">
        <f>H123/G123</f>
        <v>0.79851851851851852</v>
      </c>
      <c r="J123" s="5">
        <v>72.5</v>
      </c>
      <c r="K123" s="5" t="s">
        <v>79</v>
      </c>
      <c r="L123" s="6">
        <f>$E$145</f>
        <v>16.5</v>
      </c>
      <c r="M123" s="6">
        <f>$F$145</f>
        <v>254</v>
      </c>
      <c r="N123" s="3">
        <f>$D$145</f>
        <v>0.41299999999999998</v>
      </c>
      <c r="O123" s="3">
        <f>$G$145</f>
        <v>0.34499999999999997</v>
      </c>
      <c r="P123" s="4">
        <v>768</v>
      </c>
      <c r="Q123" s="7">
        <f>P123*$H$145</f>
        <v>621.31200000000001</v>
      </c>
      <c r="R123" s="7">
        <f>P123^2*L123/2000</f>
        <v>4866.0479999999998</v>
      </c>
      <c r="S123" s="7">
        <f>Q123^2*L123/2000</f>
        <v>3184.7359610880003</v>
      </c>
      <c r="T123" s="6">
        <f>(G123/F123/I123)</f>
        <v>3972.2652991683235</v>
      </c>
      <c r="U123" s="6">
        <f>(P123^2/J123/1000)</f>
        <v>8.1355034482758626</v>
      </c>
      <c r="V123" s="101">
        <v>685</v>
      </c>
    </row>
    <row r="124" spans="1:22" x14ac:dyDescent="0.15">
      <c r="A124" s="113">
        <v>120</v>
      </c>
      <c r="B124" s="110">
        <f>(T124*U124*L124/10000)*(T124/6000)</f>
        <v>35.164265558122437</v>
      </c>
      <c r="C124" s="36" t="s">
        <v>27</v>
      </c>
      <c r="D124" s="3">
        <v>5.9550000000000001</v>
      </c>
      <c r="E124" s="3">
        <v>5.069</v>
      </c>
      <c r="F124" s="3">
        <f>E124/D124</f>
        <v>0.85121746431570111</v>
      </c>
      <c r="G124" s="4">
        <v>2700</v>
      </c>
      <c r="H124" s="4">
        <v>2361</v>
      </c>
      <c r="I124" s="3">
        <f>H124/G124</f>
        <v>0.87444444444444447</v>
      </c>
      <c r="J124" s="5">
        <v>58.5</v>
      </c>
      <c r="K124" s="5" t="s">
        <v>76</v>
      </c>
      <c r="L124" s="6">
        <f>$E$145</f>
        <v>16.5</v>
      </c>
      <c r="M124" s="6">
        <f>$F$145</f>
        <v>254</v>
      </c>
      <c r="N124" s="3">
        <f>$D$145</f>
        <v>0.41299999999999998</v>
      </c>
      <c r="O124" s="3">
        <f>$G$145</f>
        <v>0.34499999999999997</v>
      </c>
      <c r="P124" s="4">
        <v>754</v>
      </c>
      <c r="Q124" s="7">
        <f>P124*$H$145</f>
        <v>609.98599999999999</v>
      </c>
      <c r="R124" s="7">
        <f>P124^2*L124/2000</f>
        <v>4690.2569999999996</v>
      </c>
      <c r="S124" s="7">
        <f>Q124^2*L124/2000</f>
        <v>3069.6840916169999</v>
      </c>
      <c r="T124" s="6">
        <f>(G124/F124/I124)</f>
        <v>3627.3629754370627</v>
      </c>
      <c r="U124" s="6">
        <f>(P124^2/J124/1000)</f>
        <v>9.7182222222222219</v>
      </c>
      <c r="V124" s="101">
        <v>685</v>
      </c>
    </row>
    <row r="125" spans="1:22" x14ac:dyDescent="0.15">
      <c r="A125" s="113">
        <v>121</v>
      </c>
      <c r="B125" s="110">
        <f>(T125*U125*L125/10000)*(T125/6000)</f>
        <v>34.744308130524935</v>
      </c>
      <c r="C125" s="36" t="s">
        <v>38</v>
      </c>
      <c r="D125" s="3">
        <v>5.3890000000000002</v>
      </c>
      <c r="E125" s="3">
        <v>4.9029999999999996</v>
      </c>
      <c r="F125" s="3">
        <f>E125/D125</f>
        <v>0.90981629244757833</v>
      </c>
      <c r="G125" s="4">
        <v>3900</v>
      </c>
      <c r="H125" s="4">
        <v>3812</v>
      </c>
      <c r="I125" s="3">
        <f>H125/G125</f>
        <v>0.97743589743589743</v>
      </c>
      <c r="J125" s="5">
        <v>65.5</v>
      </c>
      <c r="K125" s="5" t="s">
        <v>72</v>
      </c>
      <c r="L125" s="6">
        <f>$E$155</f>
        <v>7.2</v>
      </c>
      <c r="M125" s="6">
        <f>$F$155</f>
        <v>116</v>
      </c>
      <c r="N125" s="3">
        <f>$D$155</f>
        <v>0.26400000000000001</v>
      </c>
      <c r="O125" s="3">
        <f>$G$155</f>
        <v>0.46</v>
      </c>
      <c r="P125" s="4">
        <v>993</v>
      </c>
      <c r="Q125" s="7">
        <f>P125*$H$155</f>
        <v>853.98</v>
      </c>
      <c r="R125" s="7">
        <f>P125^2*L125/2000</f>
        <v>3549.7763999999997</v>
      </c>
      <c r="S125" s="7">
        <f>Q125^2*L125/2000</f>
        <v>2625.4146254400002</v>
      </c>
      <c r="T125" s="6">
        <f>(G125/F125/I125)</f>
        <v>4385.5353137327957</v>
      </c>
      <c r="U125" s="6">
        <f>(P125^2/J125/1000)</f>
        <v>15.05418320610687</v>
      </c>
      <c r="V125" s="101">
        <v>650</v>
      </c>
    </row>
    <row r="126" spans="1:22" x14ac:dyDescent="0.15">
      <c r="A126" s="113">
        <v>122</v>
      </c>
      <c r="B126" s="110">
        <f>(T126*U126*L126/10000)*(T126/6000)</f>
        <v>34.592716625421183</v>
      </c>
      <c r="C126" s="36" t="s">
        <v>27</v>
      </c>
      <c r="D126" s="3">
        <v>5.9550000000000001</v>
      </c>
      <c r="E126" s="3">
        <v>5.2809999999999997</v>
      </c>
      <c r="F126" s="3">
        <f>E126/D126</f>
        <v>0.886817800167926</v>
      </c>
      <c r="G126" s="4">
        <v>2700</v>
      </c>
      <c r="H126" s="4">
        <v>2063</v>
      </c>
      <c r="I126" s="3">
        <f>H126/G126</f>
        <v>0.76407407407407413</v>
      </c>
      <c r="J126" s="5">
        <v>71</v>
      </c>
      <c r="K126" s="5" t="s">
        <v>78</v>
      </c>
      <c r="L126" s="6">
        <f>$E$145</f>
        <v>16.5</v>
      </c>
      <c r="M126" s="6">
        <f>$F$145</f>
        <v>254</v>
      </c>
      <c r="N126" s="3">
        <f>$D$145</f>
        <v>0.41299999999999998</v>
      </c>
      <c r="O126" s="3">
        <f>$G$145</f>
        <v>0.34499999999999997</v>
      </c>
      <c r="P126" s="4">
        <v>750</v>
      </c>
      <c r="Q126" s="7">
        <f>P126*$H$145</f>
        <v>606.75</v>
      </c>
      <c r="R126" s="7">
        <f>P126^2*L126/2000</f>
        <v>4640.625</v>
      </c>
      <c r="S126" s="7">
        <f>Q126^2*L126/2000</f>
        <v>3037.2008906249998</v>
      </c>
      <c r="T126" s="6">
        <f>(G126/F126/I126)</f>
        <v>3984.6841166757831</v>
      </c>
      <c r="U126" s="6">
        <f>(P126^2/J126/1000)</f>
        <v>7.922535211267606</v>
      </c>
      <c r="V126" s="101">
        <v>685</v>
      </c>
    </row>
    <row r="127" spans="1:22" x14ac:dyDescent="0.15">
      <c r="A127" s="113">
        <v>123</v>
      </c>
      <c r="B127" s="110">
        <f>(T127*U127*L127/10000)*(T127/6000)</f>
        <v>34.586348540226084</v>
      </c>
      <c r="C127" s="36" t="s">
        <v>27</v>
      </c>
      <c r="D127" s="3">
        <v>5.9550000000000001</v>
      </c>
      <c r="E127" s="3">
        <v>5.069</v>
      </c>
      <c r="F127" s="3">
        <f>E127/D127</f>
        <v>0.85121746431570111</v>
      </c>
      <c r="G127" s="4">
        <v>2700</v>
      </c>
      <c r="H127" s="4">
        <v>2274</v>
      </c>
      <c r="I127" s="3">
        <f>H127/G127</f>
        <v>0.84222222222222221</v>
      </c>
      <c r="J127" s="5">
        <v>66</v>
      </c>
      <c r="K127" s="5" t="s">
        <v>68</v>
      </c>
      <c r="L127" s="6">
        <f>$E$145</f>
        <v>16.5</v>
      </c>
      <c r="M127" s="6">
        <f>$F$145</f>
        <v>254</v>
      </c>
      <c r="N127" s="3">
        <f>$D$145</f>
        <v>0.41299999999999998</v>
      </c>
      <c r="O127" s="3">
        <f>$G$145</f>
        <v>0.34499999999999997</v>
      </c>
      <c r="P127" s="4">
        <v>765</v>
      </c>
      <c r="Q127" s="7">
        <f>P127*$H$145</f>
        <v>618.88499999999999</v>
      </c>
      <c r="R127" s="7">
        <f>P127^2*L127/2000</f>
        <v>4828.1062499999998</v>
      </c>
      <c r="S127" s="7">
        <f>Q127^2*L127/2000</f>
        <v>3159.9038066062499</v>
      </c>
      <c r="T127" s="6">
        <f>(G127/F127/I127)</f>
        <v>3766.1407146028605</v>
      </c>
      <c r="U127" s="6">
        <f>(P127^2/J127/1000)</f>
        <v>8.8670454545454547</v>
      </c>
      <c r="V127" s="101">
        <v>685</v>
      </c>
    </row>
    <row r="128" spans="1:22" x14ac:dyDescent="0.15">
      <c r="A128" s="113">
        <v>124</v>
      </c>
      <c r="B128" s="110">
        <f>(T128*U128*L128/10000)*(T128/6000)</f>
        <v>33.648031629933769</v>
      </c>
      <c r="C128" s="36" t="s">
        <v>53</v>
      </c>
      <c r="D128" s="3">
        <v>8.2780000000000005</v>
      </c>
      <c r="E128" s="3">
        <v>7.319</v>
      </c>
      <c r="F128" s="3">
        <f>E128/D128</f>
        <v>0.88415076105339452</v>
      </c>
      <c r="G128" s="4">
        <v>3250</v>
      </c>
      <c r="H128" s="4">
        <v>3177</v>
      </c>
      <c r="I128" s="3">
        <f>H128/G128</f>
        <v>0.97753846153846158</v>
      </c>
      <c r="J128" s="5">
        <v>99.5</v>
      </c>
      <c r="K128" s="5" t="s">
        <v>79</v>
      </c>
      <c r="L128" s="6">
        <f>$E$144</f>
        <v>17.5</v>
      </c>
      <c r="M128" s="6">
        <f>$F$144</f>
        <v>270</v>
      </c>
      <c r="N128" s="3">
        <f>$D$144</f>
        <v>0.41599999999999998</v>
      </c>
      <c r="O128" s="3">
        <f>$G$144</f>
        <v>0.375</v>
      </c>
      <c r="P128" s="4">
        <v>901</v>
      </c>
      <c r="Q128" s="7">
        <f>P128*$H$144</f>
        <v>746.92899999999997</v>
      </c>
      <c r="R128" s="7">
        <f>P128^2*L128/2000</f>
        <v>7103.25875</v>
      </c>
      <c r="S128" s="7">
        <f>Q128^2*L128/2000</f>
        <v>4881.6506466087494</v>
      </c>
      <c r="T128" s="6">
        <f>(G128/F128/I128)</f>
        <v>3760.3059512448208</v>
      </c>
      <c r="U128" s="6">
        <f>(P128^2/J128/1000)</f>
        <v>8.1588040201005025</v>
      </c>
      <c r="V128" s="101">
        <v>685</v>
      </c>
    </row>
    <row r="129" spans="1:22" x14ac:dyDescent="0.15">
      <c r="A129" s="113">
        <v>125</v>
      </c>
      <c r="B129" s="110">
        <f>(T129*U129*L129/10000)*(T129/6000)</f>
        <v>31.878365326087756</v>
      </c>
      <c r="C129" s="36" t="s">
        <v>43</v>
      </c>
      <c r="D129" s="3">
        <v>3.831</v>
      </c>
      <c r="E129" s="3">
        <v>3.4540000000000002</v>
      </c>
      <c r="F129" s="3">
        <f>E129/D129</f>
        <v>0.9015922735578179</v>
      </c>
      <c r="G129" s="4">
        <v>3300</v>
      </c>
      <c r="H129" s="4">
        <v>3141</v>
      </c>
      <c r="I129" s="3">
        <f>H129/G129</f>
        <v>0.95181818181818179</v>
      </c>
      <c r="J129" s="5">
        <v>43.5</v>
      </c>
      <c r="K129" s="5" t="s">
        <v>79</v>
      </c>
      <c r="L129" s="6">
        <f>$E$155</f>
        <v>7.2</v>
      </c>
      <c r="M129" s="6">
        <f>$F$155</f>
        <v>116</v>
      </c>
      <c r="N129" s="3">
        <f>$D$155</f>
        <v>0.26400000000000001</v>
      </c>
      <c r="O129" s="3">
        <f>$G$155</f>
        <v>0.46</v>
      </c>
      <c r="P129" s="4">
        <v>884</v>
      </c>
      <c r="Q129" s="7">
        <f>P129*$H$155</f>
        <v>760.24</v>
      </c>
      <c r="R129" s="7">
        <f>P129^2*L129/2000</f>
        <v>2813.2416000000003</v>
      </c>
      <c r="S129" s="7">
        <f>Q129^2*L129/2000</f>
        <v>2080.6734873599999</v>
      </c>
      <c r="T129" s="6">
        <f>(G129/F129/I129)</f>
        <v>3845.4729618746919</v>
      </c>
      <c r="U129" s="6">
        <f>(P129^2/J129/1000)</f>
        <v>17.964505747126438</v>
      </c>
      <c r="V129" s="101">
        <v>600</v>
      </c>
    </row>
    <row r="130" spans="1:22" ht="10.5" customHeight="1" x14ac:dyDescent="0.15">
      <c r="A130" s="113">
        <v>126</v>
      </c>
      <c r="B130" s="110">
        <f>(T130*U130*L130/10000)*(T130/6000)</f>
        <v>31.32810463413918</v>
      </c>
      <c r="C130" s="36" t="s">
        <v>43</v>
      </c>
      <c r="D130" s="3">
        <v>3.831</v>
      </c>
      <c r="E130" s="3">
        <v>3.4540000000000002</v>
      </c>
      <c r="F130" s="3">
        <f>E130/D130</f>
        <v>0.9015922735578179</v>
      </c>
      <c r="G130" s="4">
        <v>3300</v>
      </c>
      <c r="H130" s="4">
        <v>3228</v>
      </c>
      <c r="I130" s="3">
        <f>H130/G130</f>
        <v>0.97818181818181815</v>
      </c>
      <c r="J130" s="5">
        <v>40.5</v>
      </c>
      <c r="K130" s="5" t="s">
        <v>71</v>
      </c>
      <c r="L130" s="6">
        <f>$E$155</f>
        <v>7.2</v>
      </c>
      <c r="M130" s="6">
        <f>$F$155</f>
        <v>116</v>
      </c>
      <c r="N130" s="3">
        <f>$D$155</f>
        <v>0.26400000000000001</v>
      </c>
      <c r="O130" s="3">
        <f>$G$155</f>
        <v>0.46</v>
      </c>
      <c r="P130" s="4">
        <v>869</v>
      </c>
      <c r="Q130" s="7">
        <f>P130*$H$155</f>
        <v>747.34</v>
      </c>
      <c r="R130" s="7">
        <f>P130^2*L130/2000</f>
        <v>2718.5796</v>
      </c>
      <c r="S130" s="7">
        <f>Q130^2*L130/2000</f>
        <v>2010.6614721600004</v>
      </c>
      <c r="T130" s="6">
        <f>(G130/F130/I130)</f>
        <v>3741.8310326048349</v>
      </c>
      <c r="U130" s="6">
        <f>(P130^2/J130/1000)</f>
        <v>18.645950617283951</v>
      </c>
      <c r="V130" s="101">
        <v>600</v>
      </c>
    </row>
    <row r="131" spans="1:22" x14ac:dyDescent="0.15">
      <c r="A131" s="113">
        <v>127</v>
      </c>
      <c r="B131" s="110">
        <f>(T131*U131*L131/10000)*(T131/6000)</f>
        <v>30.030119103269286</v>
      </c>
      <c r="C131" s="36" t="s">
        <v>27</v>
      </c>
      <c r="D131" s="3">
        <v>5.9550000000000001</v>
      </c>
      <c r="E131" s="3">
        <v>5.069</v>
      </c>
      <c r="F131" s="3">
        <f>E131/D131</f>
        <v>0.85121746431570111</v>
      </c>
      <c r="G131" s="4">
        <v>2700</v>
      </c>
      <c r="H131" s="4">
        <v>2684</v>
      </c>
      <c r="I131" s="3">
        <f>H131/G131</f>
        <v>0.99407407407407411</v>
      </c>
      <c r="J131" s="5">
        <v>56</v>
      </c>
      <c r="K131" s="5" t="s">
        <v>74</v>
      </c>
      <c r="L131" s="6">
        <f>$E$145</f>
        <v>16.5</v>
      </c>
      <c r="M131" s="6">
        <f>$F$145</f>
        <v>254</v>
      </c>
      <c r="N131" s="3">
        <f>$D$145</f>
        <v>0.41299999999999998</v>
      </c>
      <c r="O131" s="3">
        <f>$G$145</f>
        <v>0.34499999999999997</v>
      </c>
      <c r="P131" s="4">
        <v>775</v>
      </c>
      <c r="Q131" s="7">
        <f>P131*$H$145</f>
        <v>626.97500000000002</v>
      </c>
      <c r="R131" s="7">
        <f>P131^2*L131/2000</f>
        <v>4955.15625</v>
      </c>
      <c r="S131" s="7">
        <f>Q131^2*L131/2000</f>
        <v>3243.05561765625</v>
      </c>
      <c r="T131" s="6">
        <f>(G131/F131/I131)</f>
        <v>3190.8360599876696</v>
      </c>
      <c r="U131" s="6">
        <f>(P131^2/J131/1000)</f>
        <v>10.725446428571429</v>
      </c>
      <c r="V131" s="101">
        <v>685</v>
      </c>
    </row>
    <row r="132" spans="1:22" x14ac:dyDescent="0.15">
      <c r="A132" s="113">
        <v>128</v>
      </c>
      <c r="B132" s="110">
        <f>(T132*U132*L132/10000)*(T132/6000)</f>
        <v>28.996204816247598</v>
      </c>
      <c r="C132" s="36" t="s">
        <v>27</v>
      </c>
      <c r="D132" s="3">
        <v>5.9550000000000001</v>
      </c>
      <c r="E132" s="3">
        <v>5.069</v>
      </c>
      <c r="F132" s="3">
        <f>E132/D132</f>
        <v>0.85121746431570111</v>
      </c>
      <c r="G132" s="4">
        <v>2700</v>
      </c>
      <c r="H132" s="4">
        <v>2520</v>
      </c>
      <c r="I132" s="3">
        <f>H132/G132</f>
        <v>0.93333333333333335</v>
      </c>
      <c r="J132" s="5">
        <v>67.5</v>
      </c>
      <c r="K132" s="5" t="s">
        <v>68</v>
      </c>
      <c r="L132" s="6">
        <f>$E$145</f>
        <v>16.5</v>
      </c>
      <c r="M132" s="6">
        <f>$F$145</f>
        <v>254</v>
      </c>
      <c r="N132" s="3">
        <f>$D$145</f>
        <v>0.41299999999999998</v>
      </c>
      <c r="O132" s="3">
        <f>$G$145</f>
        <v>0.34499999999999997</v>
      </c>
      <c r="P132" s="4">
        <v>785</v>
      </c>
      <c r="Q132" s="7">
        <f>P132*$H$145</f>
        <v>635.06500000000005</v>
      </c>
      <c r="R132" s="7">
        <f>P132^2*L132/2000</f>
        <v>5083.8562499999998</v>
      </c>
      <c r="S132" s="7">
        <f>Q132^2*L132/2000</f>
        <v>3327.2873223562506</v>
      </c>
      <c r="T132" s="6">
        <f>(G132/F132/I132)</f>
        <v>3398.4936448440099</v>
      </c>
      <c r="U132" s="6">
        <f>(P132^2/J132/1000)</f>
        <v>9.1292592592592587</v>
      </c>
      <c r="V132" s="101">
        <v>685</v>
      </c>
    </row>
    <row r="133" spans="1:22" x14ac:dyDescent="0.15">
      <c r="A133" s="113">
        <v>129</v>
      </c>
      <c r="B133" s="110">
        <f>(T133*U133*L133/10000)*(T133/6000)</f>
        <v>27.838015869964597</v>
      </c>
      <c r="C133" s="36" t="s">
        <v>27</v>
      </c>
      <c r="D133" s="3">
        <v>5.9550000000000001</v>
      </c>
      <c r="E133" s="3">
        <v>5.069</v>
      </c>
      <c r="F133" s="3">
        <f>E133/D133</f>
        <v>0.85121746431570111</v>
      </c>
      <c r="G133" s="4">
        <v>2700</v>
      </c>
      <c r="H133" s="4">
        <v>2582</v>
      </c>
      <c r="I133" s="3">
        <f>H133/G133</f>
        <v>0.95629629629629631</v>
      </c>
      <c r="J133" s="5">
        <v>68</v>
      </c>
      <c r="K133" s="5" t="s">
        <v>68</v>
      </c>
      <c r="L133" s="6">
        <f>$E$145</f>
        <v>16.5</v>
      </c>
      <c r="M133" s="6">
        <f>$F$145</f>
        <v>254</v>
      </c>
      <c r="N133" s="3">
        <f>$D$145</f>
        <v>0.41299999999999998</v>
      </c>
      <c r="O133" s="3">
        <f>$G$145</f>
        <v>0.34499999999999997</v>
      </c>
      <c r="P133" s="4">
        <v>791</v>
      </c>
      <c r="Q133" s="7">
        <f>P133*$H$145</f>
        <v>639.9190000000001</v>
      </c>
      <c r="R133" s="7">
        <f>P133^2*L133/2000</f>
        <v>5161.8682500000004</v>
      </c>
      <c r="S133" s="7">
        <f>Q133^2*L133/2000</f>
        <v>3378.3446941282514</v>
      </c>
      <c r="T133" s="6">
        <f>(G133/F133/I133)</f>
        <v>3316.8876781591421</v>
      </c>
      <c r="U133" s="6">
        <f>(P133^2/J133/1000)</f>
        <v>9.2011911764705872</v>
      </c>
      <c r="V133" s="101">
        <v>685</v>
      </c>
    </row>
    <row r="134" spans="1:22" x14ac:dyDescent="0.15">
      <c r="A134" s="113">
        <v>130</v>
      </c>
      <c r="B134" s="110">
        <f>(T134*U134*L134/10000)*(T134/6000)</f>
        <v>27.441506823120214</v>
      </c>
      <c r="C134" s="36" t="s">
        <v>27</v>
      </c>
      <c r="D134" s="3">
        <v>5.9550000000000001</v>
      </c>
      <c r="E134" s="3">
        <v>5.069</v>
      </c>
      <c r="F134" s="3">
        <f>E134/D134</f>
        <v>0.85121746431570111</v>
      </c>
      <c r="G134" s="4">
        <v>2700</v>
      </c>
      <c r="H134" s="4">
        <v>2700</v>
      </c>
      <c r="I134" s="3">
        <f>H134/G134</f>
        <v>1</v>
      </c>
      <c r="J134" s="5">
        <v>65.5</v>
      </c>
      <c r="K134" s="5" t="s">
        <v>74</v>
      </c>
      <c r="L134" s="6">
        <f>$E$145</f>
        <v>16.5</v>
      </c>
      <c r="M134" s="6">
        <f>$F$145</f>
        <v>254</v>
      </c>
      <c r="N134" s="3">
        <f>$D$145</f>
        <v>0.41299999999999998</v>
      </c>
      <c r="O134" s="3">
        <f>$G$145</f>
        <v>0.34499999999999997</v>
      </c>
      <c r="P134" s="4">
        <v>806</v>
      </c>
      <c r="Q134" s="7">
        <f>P134*$H$145</f>
        <v>652.05400000000009</v>
      </c>
      <c r="R134" s="7">
        <f>P134^2*L134/2000</f>
        <v>5359.4970000000003</v>
      </c>
      <c r="S134" s="7">
        <f>Q134^2*L134/2000</f>
        <v>3507.6889560570007</v>
      </c>
      <c r="T134" s="6">
        <f>(G134/F134/I134)</f>
        <v>3171.9274018544093</v>
      </c>
      <c r="U134" s="6">
        <f>(P134^2/J134/1000)</f>
        <v>9.9181068702290069</v>
      </c>
      <c r="V134" s="101">
        <v>685</v>
      </c>
    </row>
    <row r="135" spans="1:22" x14ac:dyDescent="0.15">
      <c r="A135" s="113">
        <v>131</v>
      </c>
      <c r="B135" s="110">
        <f>(T135*U135*L135/10000)*(T135/6000)</f>
        <v>27.029833028238404</v>
      </c>
      <c r="C135" s="36" t="s">
        <v>51</v>
      </c>
      <c r="D135" s="3">
        <v>8.7650000000000006</v>
      </c>
      <c r="E135" s="3">
        <v>7.81</v>
      </c>
      <c r="F135" s="3">
        <f>E135/D135</f>
        <v>0.8910439247005133</v>
      </c>
      <c r="G135" s="4">
        <v>3100</v>
      </c>
      <c r="H135" s="4">
        <v>3067</v>
      </c>
      <c r="I135" s="3">
        <f>H135/G135</f>
        <v>0.98935483870967744</v>
      </c>
      <c r="J135" s="5">
        <v>98</v>
      </c>
      <c r="K135" s="5" t="s">
        <v>82</v>
      </c>
      <c r="L135" s="6">
        <f>$E$144</f>
        <v>17.5</v>
      </c>
      <c r="M135" s="6">
        <f>$F$144</f>
        <v>270</v>
      </c>
      <c r="N135" s="3">
        <f>$D$144</f>
        <v>0.41599999999999998</v>
      </c>
      <c r="O135" s="3">
        <f>$G$144</f>
        <v>0.375</v>
      </c>
      <c r="P135" s="4">
        <v>857</v>
      </c>
      <c r="Q135" s="7">
        <f>P135*$H$144</f>
        <v>710.45299999999997</v>
      </c>
      <c r="R135" s="7">
        <f>P135^2*L135/2000</f>
        <v>6426.42875</v>
      </c>
      <c r="S135" s="7">
        <f>Q135^2*L135/2000</f>
        <v>4416.5053205787499</v>
      </c>
      <c r="T135" s="6">
        <f>(G135/F135/I135)</f>
        <v>3516.4989999277764</v>
      </c>
      <c r="U135" s="6">
        <f>(P135^2/J135/1000)</f>
        <v>7.494377551020408</v>
      </c>
      <c r="V135" s="101">
        <v>600</v>
      </c>
    </row>
    <row r="136" spans="1:22" x14ac:dyDescent="0.15">
      <c r="A136" s="113">
        <v>132</v>
      </c>
      <c r="B136" s="110">
        <f>(T136*U136*L136/10000)*(T136/6000)</f>
        <v>27.000005676513837</v>
      </c>
      <c r="C136" s="36" t="s">
        <v>51</v>
      </c>
      <c r="D136" s="3">
        <v>8.7650000000000006</v>
      </c>
      <c r="E136" s="3">
        <v>7.81</v>
      </c>
      <c r="F136" s="3">
        <f>E136/D136</f>
        <v>0.8910439247005133</v>
      </c>
      <c r="G136" s="4">
        <v>3100</v>
      </c>
      <c r="H136" s="4">
        <v>3036</v>
      </c>
      <c r="I136" s="3">
        <f>H136/G136</f>
        <v>0.97935483870967743</v>
      </c>
      <c r="J136" s="5">
        <v>102</v>
      </c>
      <c r="K136" s="5" t="s">
        <v>79</v>
      </c>
      <c r="L136" s="6">
        <f>$E$144</f>
        <v>17.5</v>
      </c>
      <c r="M136" s="6">
        <f>$F$144</f>
        <v>270</v>
      </c>
      <c r="N136" s="3">
        <f>$D$144</f>
        <v>0.41599999999999998</v>
      </c>
      <c r="O136" s="3">
        <f>$G$144</f>
        <v>0.375</v>
      </c>
      <c r="P136" s="4">
        <v>865</v>
      </c>
      <c r="Q136" s="7">
        <f>P136*$H$144</f>
        <v>717.08499999999992</v>
      </c>
      <c r="R136" s="7">
        <f>P136^2*L136/2000</f>
        <v>6546.96875</v>
      </c>
      <c r="S136" s="7">
        <f>Q136^2*L136/2000</f>
        <v>4499.3453507187487</v>
      </c>
      <c r="T136" s="6">
        <f>(G136/F136/I136)</f>
        <v>3552.4052808888309</v>
      </c>
      <c r="U136" s="6">
        <f>(P136^2/J136/1000)</f>
        <v>7.3355392156862749</v>
      </c>
      <c r="V136" s="101">
        <v>600</v>
      </c>
    </row>
    <row r="137" spans="1:22" ht="11.25" thickBot="1" x14ac:dyDescent="0.2">
      <c r="A137" s="113">
        <v>133</v>
      </c>
      <c r="B137" s="111">
        <f>(T137*U137*L137/10000)*(T137/6000)</f>
        <v>26.074147741726058</v>
      </c>
      <c r="C137" s="79" t="s">
        <v>51</v>
      </c>
      <c r="D137" s="48">
        <v>8.7650000000000006</v>
      </c>
      <c r="E137" s="48">
        <v>7.81</v>
      </c>
      <c r="F137" s="48">
        <f>E137/D137</f>
        <v>0.8910439247005133</v>
      </c>
      <c r="G137" s="72">
        <v>3100</v>
      </c>
      <c r="H137" s="72">
        <v>3018</v>
      </c>
      <c r="I137" s="48">
        <f>H137/G137</f>
        <v>0.97354838709677416</v>
      </c>
      <c r="J137" s="80">
        <v>102</v>
      </c>
      <c r="K137" s="80" t="s">
        <v>78</v>
      </c>
      <c r="L137" s="38">
        <f>$E$144</f>
        <v>17.5</v>
      </c>
      <c r="M137" s="38">
        <f>$F$144</f>
        <v>270</v>
      </c>
      <c r="N137" s="48">
        <f>$D$144</f>
        <v>0.41599999999999998</v>
      </c>
      <c r="O137" s="48">
        <f>$G$144</f>
        <v>0.375</v>
      </c>
      <c r="P137" s="72">
        <v>845</v>
      </c>
      <c r="Q137" s="81">
        <f>P137*$H$144</f>
        <v>700.505</v>
      </c>
      <c r="R137" s="81">
        <f>P137^2*L137/2000</f>
        <v>6247.71875</v>
      </c>
      <c r="S137" s="81">
        <f>Q137^2*L137/2000</f>
        <v>4293.6884814687501</v>
      </c>
      <c r="T137" s="38">
        <f>(G137/F137/I137)</f>
        <v>3573.5925887271342</v>
      </c>
      <c r="U137" s="38">
        <f>(P137^2/J137/1000)</f>
        <v>7.0002450980392164</v>
      </c>
      <c r="V137" s="102">
        <v>600</v>
      </c>
    </row>
    <row r="138" spans="1:22" x14ac:dyDescent="0.15">
      <c r="A138" s="114"/>
    </row>
    <row r="142" spans="1:22" ht="11.25" thickBot="1" x14ac:dyDescent="0.2"/>
    <row r="143" spans="1:22" ht="18.75" thickBot="1" x14ac:dyDescent="0.2">
      <c r="A143" s="40"/>
      <c r="C143" s="33" t="s">
        <v>101</v>
      </c>
      <c r="D143" s="34" t="s">
        <v>96</v>
      </c>
      <c r="E143" s="99" t="s">
        <v>108</v>
      </c>
      <c r="F143" s="99" t="s">
        <v>109</v>
      </c>
      <c r="G143" s="34" t="s">
        <v>97</v>
      </c>
      <c r="H143" s="35" t="s">
        <v>98</v>
      </c>
    </row>
    <row r="144" spans="1:22" x14ac:dyDescent="0.15">
      <c r="A144" s="40"/>
      <c r="C144" s="50" t="s">
        <v>86</v>
      </c>
      <c r="D144" s="51">
        <v>0.41599999999999998</v>
      </c>
      <c r="E144" s="52">
        <v>17.5</v>
      </c>
      <c r="F144" s="98">
        <v>270</v>
      </c>
      <c r="G144" s="53">
        <v>0.375</v>
      </c>
      <c r="H144" s="54">
        <v>0.82899999999999996</v>
      </c>
    </row>
    <row r="145" spans="1:8" x14ac:dyDescent="0.15">
      <c r="A145" s="40"/>
      <c r="C145" s="55" t="s">
        <v>87</v>
      </c>
      <c r="D145" s="21">
        <v>0.41299999999999998</v>
      </c>
      <c r="E145" s="22">
        <v>16.5</v>
      </c>
      <c r="F145" s="90">
        <v>254</v>
      </c>
      <c r="G145" s="20">
        <v>0.34499999999999997</v>
      </c>
      <c r="H145" s="56">
        <v>0.80900000000000005</v>
      </c>
    </row>
    <row r="146" spans="1:8" x14ac:dyDescent="0.15">
      <c r="A146" s="40"/>
      <c r="C146" s="57" t="s">
        <v>88</v>
      </c>
      <c r="D146" s="30">
        <v>0.375</v>
      </c>
      <c r="E146" s="31">
        <v>15.5</v>
      </c>
      <c r="F146" s="91">
        <v>239</v>
      </c>
      <c r="G146" s="29">
        <v>0.4</v>
      </c>
      <c r="H146" s="58">
        <v>0.84099999999999997</v>
      </c>
    </row>
    <row r="147" spans="1:8" x14ac:dyDescent="0.15">
      <c r="A147" s="40"/>
      <c r="C147" s="59" t="s">
        <v>89</v>
      </c>
      <c r="D147" s="17">
        <v>0.36599999999999999</v>
      </c>
      <c r="E147" s="19">
        <v>13</v>
      </c>
      <c r="F147" s="92">
        <v>200</v>
      </c>
      <c r="G147" s="18">
        <v>0.4</v>
      </c>
      <c r="H147" s="60">
        <v>0.82099999999999995</v>
      </c>
    </row>
    <row r="148" spans="1:8" x14ac:dyDescent="0.15">
      <c r="A148" s="40"/>
      <c r="C148" s="59" t="s">
        <v>117</v>
      </c>
      <c r="D148" s="17">
        <v>0.36599999999999999</v>
      </c>
      <c r="E148" s="19">
        <v>14.5</v>
      </c>
      <c r="F148" s="92">
        <v>224</v>
      </c>
      <c r="G148" s="18">
        <v>0.33</v>
      </c>
      <c r="H148" s="60">
        <v>0.81899999999999995</v>
      </c>
    </row>
    <row r="149" spans="1:8" x14ac:dyDescent="0.15">
      <c r="A149" s="40"/>
      <c r="C149" s="61" t="s">
        <v>95</v>
      </c>
      <c r="D149" s="27">
        <v>0.33800000000000002</v>
      </c>
      <c r="E149" s="28">
        <v>12.7</v>
      </c>
      <c r="F149" s="93">
        <v>196</v>
      </c>
      <c r="G149" s="26">
        <v>0.46</v>
      </c>
      <c r="H149" s="62">
        <v>0.85499999999999998</v>
      </c>
    </row>
    <row r="150" spans="1:8" x14ac:dyDescent="0.15">
      <c r="A150" s="40"/>
      <c r="C150" s="63" t="s">
        <v>90</v>
      </c>
      <c r="D150" s="15">
        <v>0.32300000000000001</v>
      </c>
      <c r="E150" s="16">
        <v>11.34</v>
      </c>
      <c r="F150" s="94">
        <v>175</v>
      </c>
      <c r="G150" s="14">
        <v>0.44</v>
      </c>
      <c r="H150" s="64">
        <v>0.85199999999999998</v>
      </c>
    </row>
    <row r="151" spans="1:8" x14ac:dyDescent="0.15">
      <c r="A151" s="40"/>
      <c r="C151" s="65" t="s">
        <v>91</v>
      </c>
      <c r="D151" s="12">
        <v>0.308</v>
      </c>
      <c r="E151" s="13">
        <v>9</v>
      </c>
      <c r="F151" s="95">
        <v>140</v>
      </c>
      <c r="G151" s="11">
        <v>0.38</v>
      </c>
      <c r="H151" s="66">
        <v>0.83199999999999996</v>
      </c>
    </row>
    <row r="152" spans="1:8" x14ac:dyDescent="0.15">
      <c r="A152" s="40"/>
      <c r="C152" s="67" t="s">
        <v>92</v>
      </c>
      <c r="D152" s="24">
        <v>0.307</v>
      </c>
      <c r="E152" s="25">
        <v>9.8000000000000007</v>
      </c>
      <c r="F152" s="96">
        <v>142</v>
      </c>
      <c r="G152" s="23">
        <v>0.42</v>
      </c>
      <c r="H152" s="68">
        <v>0.84299999999999997</v>
      </c>
    </row>
    <row r="153" spans="1:8" x14ac:dyDescent="0.15">
      <c r="A153" s="40"/>
      <c r="C153" s="69" t="s">
        <v>94</v>
      </c>
      <c r="D153" s="9">
        <v>0.28399999999999997</v>
      </c>
      <c r="E153" s="10">
        <v>8.3000000000000007</v>
      </c>
      <c r="F153" s="97">
        <v>128</v>
      </c>
      <c r="G153" s="8">
        <v>0.44</v>
      </c>
      <c r="H153" s="70">
        <v>0.85399999999999998</v>
      </c>
    </row>
    <row r="154" spans="1:8" x14ac:dyDescent="0.15">
      <c r="A154" s="40"/>
      <c r="C154" s="69" t="s">
        <v>115</v>
      </c>
      <c r="D154" s="9">
        <v>0.27700000000000002</v>
      </c>
      <c r="E154" s="10">
        <v>8</v>
      </c>
      <c r="F154" s="97">
        <v>123</v>
      </c>
      <c r="G154" s="8">
        <v>0.44</v>
      </c>
      <c r="H154" s="70">
        <v>0.85499999999999998</v>
      </c>
    </row>
    <row r="155" spans="1:8" ht="11.25" thickBot="1" x14ac:dyDescent="0.2">
      <c r="A155" s="40"/>
      <c r="C155" s="71" t="s">
        <v>93</v>
      </c>
      <c r="D155" s="72">
        <v>0.26400000000000001</v>
      </c>
      <c r="E155" s="38">
        <v>7.2</v>
      </c>
      <c r="F155" s="80">
        <v>116</v>
      </c>
      <c r="G155" s="48">
        <v>0.46</v>
      </c>
      <c r="H155" s="73">
        <v>0.86</v>
      </c>
    </row>
    <row r="156" spans="1:8" x14ac:dyDescent="0.15">
      <c r="A156" s="40"/>
    </row>
    <row r="157" spans="1:8" x14ac:dyDescent="0.15">
      <c r="A157" s="40"/>
    </row>
    <row r="158" spans="1:8" x14ac:dyDescent="0.15">
      <c r="A158" s="40"/>
    </row>
    <row r="159" spans="1:8" x14ac:dyDescent="0.15">
      <c r="A159" s="40"/>
    </row>
    <row r="160" spans="1:8" x14ac:dyDescent="0.15">
      <c r="A160" s="40"/>
    </row>
    <row r="161" spans="1:1" x14ac:dyDescent="0.15">
      <c r="A161" s="40"/>
    </row>
    <row r="162" spans="1:1" x14ac:dyDescent="0.15">
      <c r="A162" s="40"/>
    </row>
    <row r="163" spans="1:1" x14ac:dyDescent="0.15">
      <c r="A163" s="40"/>
    </row>
    <row r="164" spans="1:1" x14ac:dyDescent="0.15">
      <c r="A164" s="40"/>
    </row>
    <row r="165" spans="1:1" x14ac:dyDescent="0.15">
      <c r="A165" s="40"/>
    </row>
    <row r="166" spans="1:1" x14ac:dyDescent="0.15">
      <c r="A166" s="40"/>
    </row>
    <row r="167" spans="1:1" x14ac:dyDescent="0.15">
      <c r="A167" s="40"/>
    </row>
    <row r="168" spans="1:1" x14ac:dyDescent="0.15">
      <c r="A168" s="40"/>
    </row>
    <row r="169" spans="1:1" x14ac:dyDescent="0.15">
      <c r="A169" s="40"/>
    </row>
    <row r="170" spans="1:1" x14ac:dyDescent="0.15">
      <c r="A170" s="40"/>
    </row>
    <row r="171" spans="1:1" x14ac:dyDescent="0.15">
      <c r="A171" s="40"/>
    </row>
    <row r="172" spans="1:1" x14ac:dyDescent="0.15">
      <c r="A172" s="40"/>
    </row>
    <row r="173" spans="1:1" x14ac:dyDescent="0.15">
      <c r="A173" s="40"/>
    </row>
    <row r="174" spans="1:1" x14ac:dyDescent="0.15">
      <c r="A174" s="40"/>
    </row>
    <row r="175" spans="1:1" x14ac:dyDescent="0.15">
      <c r="A175" s="40"/>
    </row>
    <row r="176" spans="1:1" x14ac:dyDescent="0.15">
      <c r="A176" s="40"/>
    </row>
    <row r="177" spans="1:1" x14ac:dyDescent="0.15">
      <c r="A177" s="40"/>
    </row>
    <row r="178" spans="1:1" x14ac:dyDescent="0.15">
      <c r="A178" s="40"/>
    </row>
    <row r="179" spans="1:1" x14ac:dyDescent="0.15">
      <c r="A179" s="40"/>
    </row>
    <row r="180" spans="1:1" x14ac:dyDescent="0.15">
      <c r="A180" s="40"/>
    </row>
    <row r="181" spans="1:1" x14ac:dyDescent="0.15">
      <c r="A181" s="40"/>
    </row>
    <row r="182" spans="1:1" x14ac:dyDescent="0.15">
      <c r="A182" s="40"/>
    </row>
    <row r="183" spans="1:1" x14ac:dyDescent="0.15">
      <c r="A183" s="40"/>
    </row>
    <row r="184" spans="1:1" x14ac:dyDescent="0.15">
      <c r="A184" s="40"/>
    </row>
    <row r="185" spans="1:1" x14ac:dyDescent="0.15">
      <c r="A185" s="40"/>
    </row>
    <row r="186" spans="1:1" x14ac:dyDescent="0.15">
      <c r="A186" s="40"/>
    </row>
    <row r="187" spans="1:1" x14ac:dyDescent="0.15">
      <c r="A187" s="40"/>
    </row>
    <row r="188" spans="1:1" x14ac:dyDescent="0.15">
      <c r="A188" s="40"/>
    </row>
    <row r="189" spans="1:1" x14ac:dyDescent="0.15">
      <c r="A189" s="40"/>
    </row>
    <row r="190" spans="1:1" x14ac:dyDescent="0.15">
      <c r="A190" s="40"/>
    </row>
    <row r="191" spans="1:1" x14ac:dyDescent="0.15">
      <c r="A191" s="40"/>
    </row>
    <row r="192" spans="1:1" x14ac:dyDescent="0.15">
      <c r="A192" s="40"/>
    </row>
    <row r="193" spans="1:1" x14ac:dyDescent="0.15">
      <c r="A193" s="40"/>
    </row>
    <row r="194" spans="1:1" x14ac:dyDescent="0.15">
      <c r="A194" s="40"/>
    </row>
    <row r="195" spans="1:1" x14ac:dyDescent="0.15">
      <c r="A195" s="40"/>
    </row>
    <row r="196" spans="1:1" x14ac:dyDescent="0.15">
      <c r="A196" s="40"/>
    </row>
    <row r="197" spans="1:1" x14ac:dyDescent="0.15">
      <c r="A197" s="40"/>
    </row>
    <row r="198" spans="1:1" x14ac:dyDescent="0.15">
      <c r="A198" s="40"/>
    </row>
    <row r="199" spans="1:1" x14ac:dyDescent="0.15">
      <c r="A199" s="40"/>
    </row>
    <row r="200" spans="1:1" x14ac:dyDescent="0.15">
      <c r="A200" s="40"/>
    </row>
    <row r="201" spans="1:1" x14ac:dyDescent="0.15">
      <c r="A201" s="40"/>
    </row>
    <row r="202" spans="1:1" x14ac:dyDescent="0.15">
      <c r="A202" s="40"/>
    </row>
    <row r="203" spans="1:1" x14ac:dyDescent="0.15">
      <c r="A203" s="40"/>
    </row>
    <row r="204" spans="1:1" x14ac:dyDescent="0.15">
      <c r="A204" s="40"/>
    </row>
    <row r="205" spans="1:1" x14ac:dyDescent="0.15">
      <c r="A205" s="40"/>
    </row>
    <row r="206" spans="1:1" x14ac:dyDescent="0.15">
      <c r="A206" s="40"/>
    </row>
    <row r="207" spans="1:1" x14ac:dyDescent="0.15">
      <c r="A207" s="40"/>
    </row>
    <row r="208" spans="1:1" x14ac:dyDescent="0.15">
      <c r="A208" s="40"/>
    </row>
    <row r="209" spans="1:1" x14ac:dyDescent="0.15">
      <c r="A209" s="40"/>
    </row>
    <row r="210" spans="1:1" x14ac:dyDescent="0.15">
      <c r="A210" s="40"/>
    </row>
    <row r="211" spans="1:1" x14ac:dyDescent="0.15">
      <c r="A211" s="40"/>
    </row>
    <row r="212" spans="1:1" x14ac:dyDescent="0.15">
      <c r="A212" s="40"/>
    </row>
    <row r="213" spans="1:1" x14ac:dyDescent="0.15">
      <c r="A213" s="40"/>
    </row>
    <row r="214" spans="1:1" x14ac:dyDescent="0.15">
      <c r="A214" s="40"/>
    </row>
    <row r="215" spans="1:1" x14ac:dyDescent="0.15">
      <c r="A215" s="40"/>
    </row>
    <row r="216" spans="1:1" x14ac:dyDescent="0.15">
      <c r="A216" s="40"/>
    </row>
    <row r="217" spans="1:1" x14ac:dyDescent="0.15">
      <c r="A217" s="40"/>
    </row>
    <row r="218" spans="1:1" x14ac:dyDescent="0.15">
      <c r="A218" s="40"/>
    </row>
    <row r="219" spans="1:1" x14ac:dyDescent="0.15">
      <c r="A219" s="40"/>
    </row>
    <row r="220" spans="1:1" x14ac:dyDescent="0.15">
      <c r="A220" s="40"/>
    </row>
    <row r="221" spans="1:1" x14ac:dyDescent="0.15">
      <c r="A221" s="40"/>
    </row>
    <row r="222" spans="1:1" x14ac:dyDescent="0.15">
      <c r="A222" s="40"/>
    </row>
    <row r="223" spans="1:1" x14ac:dyDescent="0.15">
      <c r="A223" s="40"/>
    </row>
    <row r="224" spans="1:1" x14ac:dyDescent="0.15">
      <c r="A224" s="40"/>
    </row>
    <row r="225" spans="1:1" x14ac:dyDescent="0.15">
      <c r="A225" s="40"/>
    </row>
    <row r="226" spans="1:1" x14ac:dyDescent="0.15">
      <c r="A226" s="40"/>
    </row>
    <row r="227" spans="1:1" x14ac:dyDescent="0.15">
      <c r="A227" s="40"/>
    </row>
    <row r="228" spans="1:1" x14ac:dyDescent="0.15">
      <c r="A228" s="40"/>
    </row>
    <row r="229" spans="1:1" x14ac:dyDescent="0.15">
      <c r="A229" s="40"/>
    </row>
    <row r="230" spans="1:1" x14ac:dyDescent="0.15">
      <c r="A230" s="40"/>
    </row>
    <row r="231" spans="1:1" x14ac:dyDescent="0.15">
      <c r="A231" s="40"/>
    </row>
    <row r="232" spans="1:1" x14ac:dyDescent="0.15">
      <c r="A232" s="40"/>
    </row>
    <row r="233" spans="1:1" x14ac:dyDescent="0.15">
      <c r="A233" s="40"/>
    </row>
    <row r="234" spans="1:1" x14ac:dyDescent="0.15">
      <c r="A234" s="40"/>
    </row>
    <row r="235" spans="1:1" x14ac:dyDescent="0.15">
      <c r="A235" s="40"/>
    </row>
    <row r="236" spans="1:1" x14ac:dyDescent="0.15">
      <c r="A236" s="40"/>
    </row>
    <row r="237" spans="1:1" x14ac:dyDescent="0.15">
      <c r="A237" s="40"/>
    </row>
    <row r="238" spans="1:1" x14ac:dyDescent="0.15">
      <c r="A238" s="40"/>
    </row>
    <row r="239" spans="1:1" x14ac:dyDescent="0.15">
      <c r="A239" s="40"/>
    </row>
    <row r="240" spans="1:1" x14ac:dyDescent="0.15">
      <c r="A240" s="40"/>
    </row>
    <row r="241" spans="1:1" x14ac:dyDescent="0.15">
      <c r="A241" s="40"/>
    </row>
    <row r="242" spans="1:1" x14ac:dyDescent="0.15">
      <c r="A242" s="40"/>
    </row>
    <row r="243" spans="1:1" x14ac:dyDescent="0.15">
      <c r="A243" s="40"/>
    </row>
    <row r="244" spans="1:1" x14ac:dyDescent="0.15">
      <c r="A244" s="40"/>
    </row>
    <row r="245" spans="1:1" x14ac:dyDescent="0.15">
      <c r="A245" s="40"/>
    </row>
    <row r="246" spans="1:1" x14ac:dyDescent="0.15">
      <c r="A246" s="40"/>
    </row>
    <row r="247" spans="1:1" x14ac:dyDescent="0.15">
      <c r="A247" s="40"/>
    </row>
    <row r="248" spans="1:1" x14ac:dyDescent="0.15">
      <c r="A248" s="40"/>
    </row>
    <row r="249" spans="1:1" x14ac:dyDescent="0.15">
      <c r="A249" s="40"/>
    </row>
    <row r="250" spans="1:1" x14ac:dyDescent="0.15">
      <c r="A250" s="40"/>
    </row>
    <row r="251" spans="1:1" x14ac:dyDescent="0.15">
      <c r="A251" s="40"/>
    </row>
    <row r="252" spans="1:1" x14ac:dyDescent="0.15">
      <c r="A252" s="40"/>
    </row>
    <row r="253" spans="1:1" x14ac:dyDescent="0.15">
      <c r="A253" s="40"/>
    </row>
    <row r="254" spans="1:1" x14ac:dyDescent="0.15">
      <c r="A254" s="40"/>
    </row>
    <row r="255" spans="1:1" x14ac:dyDescent="0.15">
      <c r="A255" s="40"/>
    </row>
    <row r="256" spans="1:1" x14ac:dyDescent="0.15">
      <c r="A256" s="40"/>
    </row>
    <row r="257" spans="1:1" x14ac:dyDescent="0.15">
      <c r="A257" s="40"/>
    </row>
    <row r="258" spans="1:1" x14ac:dyDescent="0.15">
      <c r="A258" s="40"/>
    </row>
    <row r="259" spans="1:1" x14ac:dyDescent="0.15">
      <c r="A259" s="40"/>
    </row>
    <row r="260" spans="1:1" x14ac:dyDescent="0.15">
      <c r="A260" s="40"/>
    </row>
    <row r="261" spans="1:1" x14ac:dyDescent="0.15">
      <c r="A261" s="40"/>
    </row>
    <row r="262" spans="1:1" x14ac:dyDescent="0.15">
      <c r="A262" s="40"/>
    </row>
    <row r="263" spans="1:1" x14ac:dyDescent="0.15">
      <c r="A263" s="40"/>
    </row>
    <row r="264" spans="1:1" x14ac:dyDescent="0.15">
      <c r="A264" s="40"/>
    </row>
    <row r="265" spans="1:1" x14ac:dyDescent="0.15">
      <c r="A265" s="40"/>
    </row>
    <row r="266" spans="1:1" x14ac:dyDescent="0.15">
      <c r="A266" s="40"/>
    </row>
    <row r="267" spans="1:1" x14ac:dyDescent="0.15">
      <c r="A267" s="40"/>
    </row>
    <row r="268" spans="1:1" x14ac:dyDescent="0.15">
      <c r="A268" s="40"/>
    </row>
    <row r="269" spans="1:1" x14ac:dyDescent="0.15">
      <c r="A269" s="40"/>
    </row>
    <row r="270" spans="1:1" x14ac:dyDescent="0.15">
      <c r="A270" s="40"/>
    </row>
  </sheetData>
  <autoFilter ref="A2:V138"/>
  <sortState ref="B5:V137">
    <sortCondition descending="1" ref="B5:B137"/>
  </sortState>
  <phoneticPr fontId="0" type="noConversion"/>
  <conditionalFormatting sqref="B4:B20 B23:B28 B30:B137">
    <cfRule type="cellIs" dxfId="14" priority="10" stopIfTrue="1" operator="greaterThan">
      <formula>60</formula>
    </cfRule>
    <cfRule type="cellIs" dxfId="13" priority="11" stopIfTrue="1" operator="between">
      <formula>40</formula>
      <formula>59.99</formula>
    </cfRule>
    <cfRule type="cellIs" dxfId="12" priority="12" stopIfTrue="1" operator="lessThan">
      <formula>50</formula>
    </cfRule>
  </conditionalFormatting>
  <conditionalFormatting sqref="B21">
    <cfRule type="cellIs" dxfId="11" priority="7" stopIfTrue="1" operator="greaterThan">
      <formula>60</formula>
    </cfRule>
    <cfRule type="cellIs" dxfId="10" priority="8" stopIfTrue="1" operator="between">
      <formula>40</formula>
      <formula>59.99</formula>
    </cfRule>
    <cfRule type="cellIs" dxfId="9" priority="9" stopIfTrue="1" operator="lessThan">
      <formula>50</formula>
    </cfRule>
  </conditionalFormatting>
  <conditionalFormatting sqref="B22">
    <cfRule type="cellIs" dxfId="8" priority="4" stopIfTrue="1" operator="greaterThan">
      <formula>60</formula>
    </cfRule>
    <cfRule type="cellIs" dxfId="7" priority="5" stopIfTrue="1" operator="between">
      <formula>40</formula>
      <formula>59.99</formula>
    </cfRule>
    <cfRule type="cellIs" dxfId="6" priority="6" stopIfTrue="1" operator="lessThan">
      <formula>50</formula>
    </cfRule>
  </conditionalFormatting>
  <conditionalFormatting sqref="B29">
    <cfRule type="cellIs" dxfId="5" priority="1" stopIfTrue="1" operator="greaterThan">
      <formula>60</formula>
    </cfRule>
    <cfRule type="cellIs" dxfId="4" priority="2" stopIfTrue="1" operator="between">
      <formula>40</formula>
      <formula>59.99</formula>
    </cfRule>
    <cfRule type="cellIs" dxfId="3" priority="3" stopIfTrue="1" operator="lessThan">
      <formula>50</formula>
    </cfRule>
  </conditionalFormatting>
  <pageMargins left="0.31496062992125984" right="0.47244094488188981" top="0.49" bottom="0.62" header="0.27559055118110237" footer="0.15748031496062992"/>
  <pageSetup paperSize="9" scale="80" fitToHeight="2" orientation="landscape" r:id="rId1"/>
  <headerFooter alignWithMargins="0">
    <oddHeader>&amp;CGian-Marchet® Geschosse</oddHeader>
    <oddFooter>&amp;L&amp;"Rockwell,Standard"&amp;8&amp;F&amp;C&amp;"Rockwell,Fett"&amp;8Copyright (c) by
Gian-Marchet®-Geschosse
Alle Rechte vorbehalten
2008&amp;R&amp;8&amp;P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V136"/>
  <sheetViews>
    <sheetView topLeftCell="B1" zoomScaleNormal="100" workbookViewId="0">
      <selection activeCell="U7" sqref="U7"/>
    </sheetView>
  </sheetViews>
  <sheetFormatPr baseColWidth="10" defaultColWidth="9" defaultRowHeight="10.5" x14ac:dyDescent="0.15"/>
  <cols>
    <col min="1" max="1" width="4" style="2" customWidth="1"/>
    <col min="2" max="2" width="6.125" style="2" customWidth="1"/>
    <col min="3" max="3" width="19" style="1" customWidth="1"/>
    <col min="4" max="4" width="7.25" style="2" customWidth="1"/>
    <col min="5" max="5" width="6" style="2" customWidth="1"/>
    <col min="6" max="6" width="5.25" style="2" customWidth="1"/>
    <col min="7" max="7" width="7.125" style="2" customWidth="1"/>
    <col min="8" max="8" width="7.5" style="2" customWidth="1"/>
    <col min="9" max="9" width="6.75" style="2" customWidth="1"/>
    <col min="10" max="10" width="6.25" style="2" customWidth="1"/>
    <col min="11" max="11" width="5.25" style="2" customWidth="1"/>
    <col min="12" max="12" width="4.875" style="2" customWidth="1"/>
    <col min="13" max="13" width="6.75" style="2" customWidth="1"/>
    <col min="14" max="14" width="6.125" style="2" customWidth="1"/>
    <col min="15" max="15" width="5.5" style="2" customWidth="1"/>
    <col min="16" max="19" width="4.75" style="2" customWidth="1"/>
    <col min="20" max="20" width="7" style="37" customWidth="1"/>
    <col min="21" max="21" width="16.875" style="85" customWidth="1"/>
    <col min="22" max="16384" width="9" style="1"/>
  </cols>
  <sheetData>
    <row r="1" spans="1:22" s="41" customFormat="1" ht="6" customHeight="1" thickBot="1" x14ac:dyDescent="0.4">
      <c r="A1" s="39"/>
      <c r="B1" s="40"/>
      <c r="D1" s="40"/>
      <c r="E1" s="40"/>
      <c r="F1" s="40"/>
      <c r="G1" s="40"/>
      <c r="H1" s="40"/>
      <c r="I1" s="40"/>
      <c r="J1" s="40"/>
      <c r="K1" s="40"/>
      <c r="L1" s="40"/>
      <c r="M1" s="40"/>
      <c r="N1" s="40"/>
      <c r="O1" s="40"/>
      <c r="P1" s="40"/>
      <c r="Q1" s="40"/>
      <c r="R1" s="40"/>
      <c r="S1" s="40"/>
      <c r="T1" s="42"/>
      <c r="U1" s="84"/>
    </row>
    <row r="2" spans="1:22" ht="137.25" customHeight="1" thickBot="1" x14ac:dyDescent="0.4">
      <c r="A2" s="44"/>
      <c r="B2" s="45"/>
      <c r="C2" s="46"/>
      <c r="D2" s="45"/>
      <c r="E2" s="45"/>
      <c r="F2" s="45"/>
      <c r="G2" s="45"/>
      <c r="H2" s="45"/>
      <c r="I2" s="45"/>
      <c r="J2" s="45"/>
      <c r="K2" s="45"/>
      <c r="L2" s="45"/>
      <c r="M2" s="45"/>
      <c r="N2" s="45"/>
      <c r="O2" s="45"/>
      <c r="P2" s="45"/>
      <c r="Q2" s="45"/>
      <c r="R2" s="45"/>
      <c r="S2" s="45"/>
      <c r="T2" s="47"/>
      <c r="U2" s="82" t="s">
        <v>105</v>
      </c>
    </row>
    <row r="4" spans="1:22" x14ac:dyDescent="0.15">
      <c r="T4" s="86">
        <v>1</v>
      </c>
      <c r="U4" s="87" t="str">
        <f>'Effizienz-Faktor-Neu'!C5</f>
        <v>.416/323 Gian-Marchet®</v>
      </c>
      <c r="V4" s="115">
        <f>'Effizienz-Faktor-Neu'!B5</f>
        <v>113.48717338956372</v>
      </c>
    </row>
    <row r="5" spans="1:22" x14ac:dyDescent="0.15">
      <c r="T5" s="86">
        <v>2</v>
      </c>
      <c r="U5" s="87" t="str">
        <f>'Effizienz-Faktor-Neu'!C6</f>
        <v>.416/323 Gian-Marchet®</v>
      </c>
      <c r="V5" s="115">
        <f>'Effizienz-Faktor-Neu'!B6</f>
        <v>108.17700389339612</v>
      </c>
    </row>
    <row r="6" spans="1:22" x14ac:dyDescent="0.15">
      <c r="T6" s="86">
        <v>3</v>
      </c>
      <c r="U6" s="87" t="str">
        <f>'Effizienz-Faktor-Neu'!C7</f>
        <v>.376 Steyr</v>
      </c>
      <c r="V6" s="115">
        <f>'Effizienz-Faktor-Neu'!B7</f>
        <v>106.63169865253798</v>
      </c>
    </row>
    <row r="7" spans="1:22" x14ac:dyDescent="0.15">
      <c r="T7" s="86">
        <v>4</v>
      </c>
      <c r="U7" s="87" t="str">
        <f>'Effizienz-Faktor-Neu'!C8</f>
        <v>10,3x72 Gian-Marchet®</v>
      </c>
      <c r="V7" s="115">
        <f>'Effizienz-Faktor-Neu'!B8</f>
        <v>102.02217532677469</v>
      </c>
    </row>
    <row r="8" spans="1:22" x14ac:dyDescent="0.15">
      <c r="T8" s="86">
        <v>5</v>
      </c>
      <c r="U8" s="87" t="str">
        <f>'Effizienz-Faktor-Neu'!C9</f>
        <v>.416 Taylor</v>
      </c>
      <c r="V8" s="115">
        <f>'Effizienz-Faktor-Neu'!B9</f>
        <v>100.28259087905903</v>
      </c>
    </row>
    <row r="9" spans="1:22" x14ac:dyDescent="0.15">
      <c r="T9" s="86">
        <v>6</v>
      </c>
      <c r="U9" s="87" t="str">
        <f>'Effizienz-Faktor-Neu'!C10</f>
        <v>.416 Taylor</v>
      </c>
      <c r="V9" s="115">
        <f>'Effizienz-Faktor-Neu'!B10</f>
        <v>95.966025047624413</v>
      </c>
    </row>
    <row r="10" spans="1:22" x14ac:dyDescent="0.15">
      <c r="T10" s="86">
        <v>7</v>
      </c>
      <c r="U10" s="87" t="str">
        <f>'Effizienz-Faktor-Neu'!C11</f>
        <v>.416 Remington Magnum</v>
      </c>
      <c r="V10" s="115">
        <f>'Effizienz-Faktor-Neu'!B11</f>
        <v>93.633004916881035</v>
      </c>
    </row>
    <row r="11" spans="1:22" x14ac:dyDescent="0.15">
      <c r="T11" s="86">
        <v>8</v>
      </c>
      <c r="U11" s="87" t="str">
        <f>'Effizienz-Faktor-Neu'!C12</f>
        <v>.375 Holland &amp; Holland Magnum</v>
      </c>
      <c r="V11" s="115">
        <f>'Effizienz-Faktor-Neu'!B12</f>
        <v>92.166509710854285</v>
      </c>
    </row>
    <row r="12" spans="1:22" x14ac:dyDescent="0.15">
      <c r="T12" s="86">
        <v>9</v>
      </c>
      <c r="U12" s="87" t="str">
        <f>'Effizienz-Faktor-Neu'!C13</f>
        <v>.375 Holland &amp; Holland Magnum</v>
      </c>
      <c r="V12" s="115">
        <f>'Effizienz-Faktor-Neu'!B13</f>
        <v>86.423664125652394</v>
      </c>
    </row>
    <row r="13" spans="1:22" x14ac:dyDescent="0.15">
      <c r="T13" s="86">
        <v>10</v>
      </c>
      <c r="U13" s="87" t="str">
        <f>'Effizienz-Faktor-Neu'!C14</f>
        <v>9,3x64</v>
      </c>
      <c r="V13" s="115">
        <f>'Effizienz-Faktor-Neu'!B14</f>
        <v>84.212024655224766</v>
      </c>
    </row>
    <row r="14" spans="1:22" x14ac:dyDescent="0.15">
      <c r="T14" s="86">
        <v>11</v>
      </c>
      <c r="U14" s="87" t="str">
        <f>'Effizienz-Faktor-Neu'!C15</f>
        <v>9,3x64</v>
      </c>
      <c r="V14" s="115">
        <f>'Effizienz-Faktor-Neu'!B15</f>
        <v>83.210203135332648</v>
      </c>
    </row>
    <row r="15" spans="1:22" x14ac:dyDescent="0.15">
      <c r="T15" s="86">
        <v>12</v>
      </c>
      <c r="U15" s="87" t="str">
        <f>'Effizienz-Faktor-Neu'!C16</f>
        <v>.416 Remington Magnum</v>
      </c>
      <c r="V15" s="115">
        <f>'Effizienz-Faktor-Neu'!B16</f>
        <v>81.469320630561924</v>
      </c>
    </row>
    <row r="16" spans="1:22" x14ac:dyDescent="0.15">
      <c r="T16" s="86">
        <v>13</v>
      </c>
      <c r="U16" s="87" t="str">
        <f>'Effizienz-Faktor-Neu'!C17</f>
        <v>.375 Holland &amp; Holland Magnum</v>
      </c>
      <c r="V16" s="115">
        <f>'Effizienz-Faktor-Neu'!B17</f>
        <v>81.201220680456771</v>
      </c>
    </row>
    <row r="17" spans="20:22" x14ac:dyDescent="0.15">
      <c r="T17" s="86">
        <v>14</v>
      </c>
      <c r="U17" s="87" t="str">
        <f>'Effizienz-Faktor-Neu'!C18</f>
        <v>.338 Winchester Magnum</v>
      </c>
      <c r="V17" s="115">
        <f>'Effizienz-Faktor-Neu'!B18</f>
        <v>80.247567037388549</v>
      </c>
    </row>
    <row r="18" spans="20:22" x14ac:dyDescent="0.15">
      <c r="T18" s="86">
        <v>15</v>
      </c>
      <c r="U18" s="87" t="str">
        <f>'Effizienz-Faktor-Neu'!C19</f>
        <v>10,3x72 Gian-Marchet®</v>
      </c>
      <c r="V18" s="115">
        <f>'Effizienz-Faktor-Neu'!B19</f>
        <v>79.937904707671024</v>
      </c>
    </row>
    <row r="19" spans="20:22" x14ac:dyDescent="0.15">
      <c r="T19" s="86">
        <v>16</v>
      </c>
      <c r="U19" s="87" t="str">
        <f>'Effizienz-Faktor-Neu'!C20</f>
        <v>.416 Remington Magnum</v>
      </c>
      <c r="V19" s="115">
        <f>'Effizienz-Faktor-Neu'!B20</f>
        <v>79.412171052802151</v>
      </c>
    </row>
    <row r="20" spans="20:22" x14ac:dyDescent="0.15">
      <c r="T20" s="86">
        <v>17</v>
      </c>
      <c r="U20" s="87" t="str">
        <f>'Effizienz-Faktor-Neu'!C21</f>
        <v>.308 Winchester</v>
      </c>
      <c r="V20" s="115">
        <f>'Effizienz-Faktor-Neu'!B21</f>
        <v>78.804796976988939</v>
      </c>
    </row>
    <row r="21" spans="20:22" x14ac:dyDescent="0.15">
      <c r="T21" s="86">
        <v>18</v>
      </c>
      <c r="U21" s="87" t="str">
        <f>'Effizienz-Faktor-Neu'!C22</f>
        <v>.416 Remington Magnum</v>
      </c>
      <c r="V21" s="115">
        <f>'Effizienz-Faktor-Neu'!B22</f>
        <v>78.180031605465615</v>
      </c>
    </row>
    <row r="22" spans="20:22" x14ac:dyDescent="0.15">
      <c r="T22" s="86">
        <v>19</v>
      </c>
      <c r="U22" s="87" t="str">
        <f>'Effizienz-Faktor-Neu'!C23</f>
        <v>9,3x64</v>
      </c>
      <c r="V22" s="115">
        <f>'Effizienz-Faktor-Neu'!B23</f>
        <v>78.166206863228339</v>
      </c>
    </row>
    <row r="23" spans="20:22" x14ac:dyDescent="0.15">
      <c r="T23" s="86">
        <v>20</v>
      </c>
      <c r="U23" s="87" t="str">
        <f>'Effizienz-Faktor-Neu'!C24</f>
        <v>.375 Ruger</v>
      </c>
      <c r="V23" s="115">
        <f>'Effizienz-Faktor-Neu'!B24</f>
        <v>77.997673902309614</v>
      </c>
    </row>
    <row r="24" spans="20:22" x14ac:dyDescent="0.15">
      <c r="T24" s="86">
        <v>21</v>
      </c>
      <c r="U24" s="87" t="str">
        <f>'Effizienz-Faktor-Neu'!C25</f>
        <v>8x68S</v>
      </c>
      <c r="V24" s="115">
        <f>'Effizienz-Faktor-Neu'!B25</f>
        <v>74.054005816955566</v>
      </c>
    </row>
    <row r="25" spans="20:22" x14ac:dyDescent="0.15">
      <c r="T25" s="86">
        <v>22</v>
      </c>
      <c r="U25" s="87" t="str">
        <f>'Effizienz-Faktor-Neu'!C26</f>
        <v>.375 Ruger</v>
      </c>
      <c r="V25" s="115">
        <f>'Effizienz-Faktor-Neu'!B26</f>
        <v>72.534243045128335</v>
      </c>
    </row>
    <row r="26" spans="20:22" x14ac:dyDescent="0.15">
      <c r="T26" s="86">
        <v>23</v>
      </c>
      <c r="U26" s="87" t="str">
        <f>'Effizienz-Faktor-Neu'!C27</f>
        <v>.308 Winchester</v>
      </c>
      <c r="V26" s="115">
        <f>'Effizienz-Faktor-Neu'!B27</f>
        <v>70.70669208975707</v>
      </c>
    </row>
    <row r="27" spans="20:22" x14ac:dyDescent="0.15">
      <c r="T27" s="86">
        <v>24</v>
      </c>
      <c r="U27" s="87" t="str">
        <f>'Effizienz-Faktor-Neu'!C28</f>
        <v>10,57 Meteor</v>
      </c>
      <c r="V27" s="115">
        <f>'Effizienz-Faktor-Neu'!B28</f>
        <v>70.587710240402771</v>
      </c>
    </row>
    <row r="28" spans="20:22" x14ac:dyDescent="0.15">
      <c r="T28" s="86">
        <v>25</v>
      </c>
      <c r="U28" s="87" t="str">
        <f>'Effizienz-Faktor-Neu'!C29</f>
        <v>10,57 Meteor</v>
      </c>
      <c r="V28" s="115">
        <f>'Effizienz-Faktor-Neu'!B29</f>
        <v>70.285195237660147</v>
      </c>
    </row>
    <row r="29" spans="20:22" x14ac:dyDescent="0.15">
      <c r="T29" s="86">
        <v>26</v>
      </c>
      <c r="U29" s="87" t="str">
        <f>'Effizienz-Faktor-Neu'!C30</f>
        <v>7mm-08</v>
      </c>
      <c r="V29" s="115">
        <f>'Effizienz-Faktor-Neu'!B30</f>
        <v>70.15126082988786</v>
      </c>
    </row>
    <row r="30" spans="20:22" x14ac:dyDescent="0.15">
      <c r="T30" s="86">
        <v>27</v>
      </c>
      <c r="U30" s="87" t="str">
        <f>'Effizienz-Faktor-Neu'!C31</f>
        <v>8x64S</v>
      </c>
      <c r="V30" s="115">
        <f>'Effizienz-Faktor-Neu'!B31</f>
        <v>68.890782187844692</v>
      </c>
    </row>
    <row r="31" spans="20:22" x14ac:dyDescent="0.15">
      <c r="T31" s="86">
        <v>28</v>
      </c>
      <c r="U31" s="87" t="str">
        <f>'Effizienz-Faktor-Neu'!C32</f>
        <v>.378 Weatherby Magnum</v>
      </c>
      <c r="V31" s="115">
        <f>'Effizienz-Faktor-Neu'!B32</f>
        <v>68.839699076287133</v>
      </c>
    </row>
    <row r="32" spans="20:22" x14ac:dyDescent="0.15">
      <c r="T32" s="86">
        <v>29</v>
      </c>
      <c r="U32" s="87" t="str">
        <f>'Effizienz-Faktor-Neu'!C33</f>
        <v>.300 Weatherby Magnum</v>
      </c>
      <c r="V32" s="115">
        <f>'Effizienz-Faktor-Neu'!B33</f>
        <v>68.826541164116037</v>
      </c>
    </row>
    <row r="33" spans="20:22" x14ac:dyDescent="0.15">
      <c r="T33" s="86">
        <v>30</v>
      </c>
      <c r="U33" s="87" t="str">
        <f>'Effizienz-Faktor-Neu'!C34</f>
        <v>.300 WSM</v>
      </c>
      <c r="V33" s="115">
        <f>'Effizienz-Faktor-Neu'!B34</f>
        <v>68.507575171577983</v>
      </c>
    </row>
    <row r="34" spans="20:22" x14ac:dyDescent="0.15">
      <c r="T34" s="86">
        <v>31</v>
      </c>
      <c r="U34" s="87" t="str">
        <f>'Effizienz-Faktor-Neu'!C35</f>
        <v>7mm-08</v>
      </c>
      <c r="V34" s="115">
        <f>'Effizienz-Faktor-Neu'!B35</f>
        <v>68.18372035720418</v>
      </c>
    </row>
    <row r="35" spans="20:22" x14ac:dyDescent="0.15">
      <c r="T35" s="86">
        <v>32</v>
      </c>
      <c r="U35" s="87" t="str">
        <f>'Effizienz-Faktor-Neu'!C36</f>
        <v>.375 Remington Ultra Magnum</v>
      </c>
      <c r="V35" s="115">
        <f>'Effizienz-Faktor-Neu'!B36</f>
        <v>67.689661471884406</v>
      </c>
    </row>
    <row r="36" spans="20:22" x14ac:dyDescent="0.15">
      <c r="T36" s="86">
        <v>33</v>
      </c>
      <c r="U36" s="87" t="str">
        <f>'Effizienz-Faktor-Neu'!C37</f>
        <v>7mm-08</v>
      </c>
      <c r="V36" s="115">
        <f>'Effizienz-Faktor-Neu'!B37</f>
        <v>67.44520423222103</v>
      </c>
    </row>
    <row r="37" spans="20:22" x14ac:dyDescent="0.15">
      <c r="T37" s="86">
        <v>34</v>
      </c>
      <c r="U37" s="87" t="str">
        <f>'Effizienz-Faktor-Neu'!C38</f>
        <v>.416 Weatherby Magnum</v>
      </c>
      <c r="V37" s="115">
        <f>'Effizienz-Faktor-Neu'!B38</f>
        <v>67.343777066960641</v>
      </c>
    </row>
    <row r="38" spans="20:22" x14ac:dyDescent="0.15">
      <c r="T38" s="86">
        <v>35</v>
      </c>
      <c r="U38" s="87" t="str">
        <f>'Effizienz-Faktor-Neu'!C39</f>
        <v>.284 Winchester</v>
      </c>
      <c r="V38" s="115">
        <f>'Effizienz-Faktor-Neu'!B39</f>
        <v>67.022149178150414</v>
      </c>
    </row>
    <row r="39" spans="20:22" x14ac:dyDescent="0.15">
      <c r="T39" s="86">
        <v>36</v>
      </c>
      <c r="U39" s="87" t="str">
        <f>'Effizienz-Faktor-Neu'!C40</f>
        <v>.338 Lapua Magnum</v>
      </c>
      <c r="V39" s="115">
        <f>'Effizienz-Faktor-Neu'!B40</f>
        <v>66.928375551907578</v>
      </c>
    </row>
    <row r="40" spans="20:22" x14ac:dyDescent="0.15">
      <c r="T40" s="86">
        <v>37</v>
      </c>
      <c r="U40" s="87" t="str">
        <f>'Effizienz-Faktor-Neu'!C41</f>
        <v>8x68S</v>
      </c>
      <c r="V40" s="115">
        <f>'Effizienz-Faktor-Neu'!B41</f>
        <v>66.755384459747631</v>
      </c>
    </row>
    <row r="41" spans="20:22" x14ac:dyDescent="0.15">
      <c r="T41" s="86">
        <v>38</v>
      </c>
      <c r="U41" s="87" t="str">
        <f>'Effizienz-Faktor-Neu'!C42</f>
        <v>.375 Remington Ultra Magnum</v>
      </c>
      <c r="V41" s="115">
        <f>'Effizienz-Faktor-Neu'!B42</f>
        <v>66.56471031428849</v>
      </c>
    </row>
    <row r="42" spans="20:22" x14ac:dyDescent="0.15">
      <c r="T42" s="86">
        <v>39</v>
      </c>
      <c r="U42" s="87" t="str">
        <f>'Effizienz-Faktor-Neu'!C43</f>
        <v>.375 Remington Ultra Magnum</v>
      </c>
      <c r="V42" s="115">
        <f>'Effizienz-Faktor-Neu'!B43</f>
        <v>65.97020179438563</v>
      </c>
    </row>
    <row r="43" spans="20:22" x14ac:dyDescent="0.15">
      <c r="T43" s="86">
        <v>40</v>
      </c>
      <c r="U43" s="87" t="str">
        <f>'Effizienz-Faktor-Neu'!C44</f>
        <v>.338 Lapua Magnum</v>
      </c>
      <c r="V43" s="115">
        <f>'Effizienz-Faktor-Neu'!B44</f>
        <v>65.953433621889104</v>
      </c>
    </row>
    <row r="44" spans="20:22" x14ac:dyDescent="0.15">
      <c r="T44" s="86">
        <v>41</v>
      </c>
      <c r="U44" s="87" t="str">
        <f>'Effizienz-Faktor-Neu'!C45</f>
        <v>9,3x62 Drückjagd</v>
      </c>
      <c r="V44" s="115">
        <f>'Effizienz-Faktor-Neu'!B45</f>
        <v>65.603505560185155</v>
      </c>
    </row>
    <row r="45" spans="20:22" x14ac:dyDescent="0.15">
      <c r="T45" s="86">
        <v>42</v>
      </c>
      <c r="U45" s="87" t="str">
        <f>'Effizienz-Faktor-Neu'!C46</f>
        <v>.378 Weatherby Magnum</v>
      </c>
      <c r="V45" s="115">
        <f>'Effizienz-Faktor-Neu'!B46</f>
        <v>65.51157895203005</v>
      </c>
    </row>
    <row r="46" spans="20:22" x14ac:dyDescent="0.15">
      <c r="T46" s="86">
        <v>43</v>
      </c>
      <c r="U46" s="87" t="str">
        <f>'Effizienz-Faktor-Neu'!C47</f>
        <v>.338 Lapua Magnum</v>
      </c>
      <c r="V46" s="115">
        <f>'Effizienz-Faktor-Neu'!B47</f>
        <v>65.208641569067524</v>
      </c>
    </row>
    <row r="47" spans="20:22" x14ac:dyDescent="0.15">
      <c r="T47" s="86">
        <v>44</v>
      </c>
      <c r="U47" s="87" t="str">
        <f>'Effizienz-Faktor-Neu'!C48</f>
        <v>9,3x62</v>
      </c>
      <c r="V47" s="115">
        <f>'Effizienz-Faktor-Neu'!B48</f>
        <v>65.060284042298292</v>
      </c>
    </row>
    <row r="48" spans="20:22" x14ac:dyDescent="0.15">
      <c r="T48" s="86">
        <v>45</v>
      </c>
      <c r="U48" s="87" t="str">
        <f>'Effizienz-Faktor-Neu'!C49</f>
        <v>8x64S</v>
      </c>
      <c r="V48" s="115">
        <f>'Effizienz-Faktor-Neu'!B49</f>
        <v>64.91533294318512</v>
      </c>
    </row>
    <row r="49" spans="20:22" x14ac:dyDescent="0.15">
      <c r="T49" s="86">
        <v>46</v>
      </c>
      <c r="U49" s="87" t="str">
        <f>'Effizienz-Faktor-Neu'!C50</f>
        <v>.338 Winchester Magnum</v>
      </c>
      <c r="V49" s="115">
        <f>'Effizienz-Faktor-Neu'!B50</f>
        <v>64.134880725273248</v>
      </c>
    </row>
    <row r="50" spans="20:22" x14ac:dyDescent="0.15">
      <c r="T50" s="86">
        <v>47</v>
      </c>
      <c r="U50" s="87" t="str">
        <f>'Effizienz-Faktor-Neu'!C51</f>
        <v>9,3x62</v>
      </c>
      <c r="V50" s="115">
        <f>'Effizienz-Faktor-Neu'!B51</f>
        <v>63.553343122146046</v>
      </c>
    </row>
    <row r="51" spans="20:22" x14ac:dyDescent="0.15">
      <c r="T51" s="86">
        <v>48</v>
      </c>
      <c r="U51" s="87" t="str">
        <f>'Effizienz-Faktor-Neu'!C52</f>
        <v>.338 Winchester Magnum</v>
      </c>
      <c r="V51" s="115">
        <f>'Effizienz-Faktor-Neu'!B52</f>
        <v>63.022812663888274</v>
      </c>
    </row>
    <row r="52" spans="20:22" x14ac:dyDescent="0.15">
      <c r="T52" s="86">
        <v>49</v>
      </c>
      <c r="U52" s="87" t="str">
        <f>'Effizienz-Faktor-Neu'!C53</f>
        <v>8x57IS</v>
      </c>
      <c r="V52" s="115">
        <f>'Effizienz-Faktor-Neu'!B53</f>
        <v>62.442046637333803</v>
      </c>
    </row>
    <row r="53" spans="20:22" x14ac:dyDescent="0.15">
      <c r="T53" s="86">
        <v>50</v>
      </c>
      <c r="U53" s="87" t="str">
        <f>'Effizienz-Faktor-Neu'!C54</f>
        <v>9,3x62</v>
      </c>
      <c r="V53" s="115">
        <f>'Effizienz-Faktor-Neu'!B54</f>
        <v>62.205639614151792</v>
      </c>
    </row>
    <row r="54" spans="20:22" x14ac:dyDescent="0.15">
      <c r="T54" s="86">
        <v>51</v>
      </c>
      <c r="U54" s="87" t="str">
        <f>'Effizienz-Faktor-Neu'!C55</f>
        <v>7x64</v>
      </c>
      <c r="V54" s="115">
        <f>'Effizienz-Faktor-Neu'!B55</f>
        <v>61.352034631074481</v>
      </c>
    </row>
    <row r="55" spans="20:22" x14ac:dyDescent="0.15">
      <c r="T55" s="86">
        <v>52</v>
      </c>
      <c r="U55" s="87" t="str">
        <f>'Effizienz-Faktor-Neu'!C56</f>
        <v>7x64</v>
      </c>
      <c r="V55" s="115">
        <f>'Effizienz-Faktor-Neu'!B56</f>
        <v>61.058138277703129</v>
      </c>
    </row>
    <row r="56" spans="20:22" x14ac:dyDescent="0.15">
      <c r="T56" s="86">
        <v>53</v>
      </c>
      <c r="U56" s="87" t="str">
        <f>'Effizienz-Faktor-Neu'!C57</f>
        <v>.260 Remington</v>
      </c>
      <c r="V56" s="115">
        <f>'Effizienz-Faktor-Neu'!B57</f>
        <v>60.850505875983508</v>
      </c>
    </row>
    <row r="57" spans="20:22" x14ac:dyDescent="0.15">
      <c r="T57" s="86">
        <v>54</v>
      </c>
      <c r="U57" s="87" t="str">
        <f>'Effizienz-Faktor-Neu'!C58</f>
        <v>10,3x74R</v>
      </c>
      <c r="V57" s="115">
        <f>'Effizienz-Faktor-Neu'!B58</f>
        <v>60.775575016005149</v>
      </c>
    </row>
    <row r="58" spans="20:22" x14ac:dyDescent="0.15">
      <c r="T58" s="86">
        <v>55</v>
      </c>
      <c r="U58" s="87" t="str">
        <f>'Effizienz-Faktor-Neu'!C59</f>
        <v>7x64</v>
      </c>
      <c r="V58" s="115">
        <f>'Effizienz-Faktor-Neu'!B59</f>
        <v>60.399215764776173</v>
      </c>
    </row>
    <row r="59" spans="20:22" x14ac:dyDescent="0.15">
      <c r="T59" s="86">
        <v>56</v>
      </c>
      <c r="U59" s="87" t="str">
        <f>'Effizienz-Faktor-Neu'!C60</f>
        <v>.260 Remington</v>
      </c>
      <c r="V59" s="115">
        <f>'Effizienz-Faktor-Neu'!B60</f>
        <v>60.040703053935388</v>
      </c>
    </row>
    <row r="60" spans="20:22" x14ac:dyDescent="0.15">
      <c r="T60" s="86">
        <v>57</v>
      </c>
      <c r="U60" s="87" t="str">
        <f>'Effizienz-Faktor-Neu'!C61</f>
        <v>8x57IS</v>
      </c>
      <c r="V60" s="115">
        <f>'Effizienz-Faktor-Neu'!B61</f>
        <v>59.732089932684168</v>
      </c>
    </row>
    <row r="61" spans="20:22" x14ac:dyDescent="0.15">
      <c r="T61" s="86">
        <v>58</v>
      </c>
      <c r="U61" s="87" t="str">
        <f>'Effizienz-Faktor-Neu'!C62</f>
        <v>7x64</v>
      </c>
      <c r="V61" s="115">
        <f>'Effizienz-Faktor-Neu'!B62</f>
        <v>59.730868565580742</v>
      </c>
    </row>
    <row r="62" spans="20:22" x14ac:dyDescent="0.15">
      <c r="T62" s="86">
        <v>59</v>
      </c>
      <c r="U62" s="87" t="str">
        <f>'Effizienz-Faktor-Neu'!C63</f>
        <v>7mm STW</v>
      </c>
      <c r="V62" s="115">
        <f>'Effizienz-Faktor-Neu'!B63</f>
        <v>59.212666892393749</v>
      </c>
    </row>
    <row r="63" spans="20:22" x14ac:dyDescent="0.15">
      <c r="T63" s="86">
        <v>60</v>
      </c>
      <c r="U63" s="87" t="str">
        <f>'Effizienz-Faktor-Neu'!C64</f>
        <v>8x57IS</v>
      </c>
      <c r="V63" s="115">
        <f>'Effizienz-Faktor-Neu'!B64</f>
        <v>58.816829043380714</v>
      </c>
    </row>
    <row r="64" spans="20:22" x14ac:dyDescent="0.15">
      <c r="T64" s="86">
        <v>61</v>
      </c>
      <c r="U64" s="87" t="str">
        <f>'Effizienz-Faktor-Neu'!C65</f>
        <v>8x57IS</v>
      </c>
      <c r="V64" s="115">
        <f>'Effizienz-Faktor-Neu'!B65</f>
        <v>58.734889503885874</v>
      </c>
    </row>
    <row r="65" spans="20:22" x14ac:dyDescent="0.15">
      <c r="T65" s="86">
        <v>62</v>
      </c>
      <c r="U65" s="87" t="str">
        <f>'Effizienz-Faktor-Neu'!C66</f>
        <v>9,3x62</v>
      </c>
      <c r="V65" s="115">
        <f>'Effizienz-Faktor-Neu'!B66</f>
        <v>58.506663370222014</v>
      </c>
    </row>
    <row r="66" spans="20:22" x14ac:dyDescent="0.15">
      <c r="T66" s="86">
        <v>63</v>
      </c>
      <c r="U66" s="87" t="str">
        <f>'Effizienz-Faktor-Neu'!C67</f>
        <v>7,5x55</v>
      </c>
      <c r="V66" s="115">
        <f>'Effizienz-Faktor-Neu'!B67</f>
        <v>57.918961907724594</v>
      </c>
    </row>
    <row r="67" spans="20:22" x14ac:dyDescent="0.15">
      <c r="T67" s="86">
        <v>64</v>
      </c>
      <c r="U67" s="87" t="str">
        <f>'Effizienz-Faktor-Neu'!C68</f>
        <v>.300 WSM</v>
      </c>
      <c r="V67" s="115">
        <f>'Effizienz-Faktor-Neu'!B68</f>
        <v>57.775099490438663</v>
      </c>
    </row>
    <row r="68" spans="20:22" x14ac:dyDescent="0.15">
      <c r="T68" s="86">
        <v>65</v>
      </c>
      <c r="U68" s="87" t="str">
        <f>'Effizienz-Faktor-Neu'!C69</f>
        <v>7mm WSM</v>
      </c>
      <c r="V68" s="115">
        <f>'Effizienz-Faktor-Neu'!B69</f>
        <v>57.347413196020241</v>
      </c>
    </row>
    <row r="69" spans="20:22" x14ac:dyDescent="0.15">
      <c r="T69" s="86">
        <v>66</v>
      </c>
      <c r="U69" s="87" t="str">
        <f>'Effizienz-Faktor-Neu'!C70</f>
        <v>.260 Remington</v>
      </c>
      <c r="V69" s="115">
        <f>'Effizienz-Faktor-Neu'!B70</f>
        <v>56.679218962477997</v>
      </c>
    </row>
    <row r="70" spans="20:22" x14ac:dyDescent="0.15">
      <c r="T70" s="86">
        <v>64</v>
      </c>
      <c r="U70" s="87" t="str">
        <f>'Effizienz-Faktor-Neu'!C71</f>
        <v>7mm WSM</v>
      </c>
      <c r="V70" s="115">
        <f>'Effizienz-Faktor-Neu'!B71</f>
        <v>56.629026377931694</v>
      </c>
    </row>
    <row r="71" spans="20:22" x14ac:dyDescent="0.15">
      <c r="T71" s="86">
        <v>68</v>
      </c>
      <c r="U71" s="87" t="str">
        <f>'Effizienz-Faktor-Neu'!C72</f>
        <v>7mm Remington Magnum</v>
      </c>
      <c r="V71" s="115">
        <f>'Effizienz-Faktor-Neu'!B72</f>
        <v>56.275897755747486</v>
      </c>
    </row>
    <row r="72" spans="20:22" x14ac:dyDescent="0.15">
      <c r="T72" s="86">
        <v>69</v>
      </c>
      <c r="U72" s="87" t="str">
        <f>'Effizienz-Faktor-Neu'!C73</f>
        <v>8x57IS</v>
      </c>
      <c r="V72" s="115">
        <f>'Effizienz-Faktor-Neu'!B73</f>
        <v>55.9711669047499</v>
      </c>
    </row>
    <row r="73" spans="20:22" x14ac:dyDescent="0.15">
      <c r="T73" s="86">
        <v>70</v>
      </c>
      <c r="U73" s="87" t="str">
        <f>'Effizienz-Faktor-Neu'!C74</f>
        <v>8x57IS</v>
      </c>
      <c r="V73" s="115">
        <f>'Effizienz-Faktor-Neu'!B74</f>
        <v>55.871445421863363</v>
      </c>
    </row>
    <row r="74" spans="20:22" x14ac:dyDescent="0.15">
      <c r="T74" s="86">
        <v>71</v>
      </c>
      <c r="U74" s="87" t="str">
        <f>'Effizienz-Faktor-Neu'!C75</f>
        <v>8mm Remington Magnum</v>
      </c>
      <c r="V74" s="115">
        <f>'Effizienz-Faktor-Neu'!B75</f>
        <v>55.58110683576006</v>
      </c>
    </row>
    <row r="75" spans="20:22" x14ac:dyDescent="0.15">
      <c r="T75" s="86">
        <v>72</v>
      </c>
      <c r="U75" s="87" t="str">
        <f>'Effizienz-Faktor-Neu'!C76</f>
        <v>8x57IS</v>
      </c>
      <c r="V75" s="115">
        <f>'Effizienz-Faktor-Neu'!B76</f>
        <v>55.17470249934054</v>
      </c>
    </row>
    <row r="76" spans="20:22" x14ac:dyDescent="0.15">
      <c r="T76" s="86">
        <v>73</v>
      </c>
      <c r="U76" s="87" t="str">
        <f>'Effizienz-Faktor-Neu'!C77</f>
        <v>.270 Winchester</v>
      </c>
      <c r="V76" s="115">
        <f>'Effizienz-Faktor-Neu'!B77</f>
        <v>55.146653631876703</v>
      </c>
    </row>
    <row r="77" spans="20:22" x14ac:dyDescent="0.15">
      <c r="T77" s="86">
        <v>74</v>
      </c>
      <c r="U77" s="87" t="str">
        <f>'Effizienz-Faktor-Neu'!C78</f>
        <v>.300 WSM</v>
      </c>
      <c r="V77" s="115">
        <f>'Effizienz-Faktor-Neu'!B78</f>
        <v>55.080056632478438</v>
      </c>
    </row>
    <row r="78" spans="20:22" x14ac:dyDescent="0.15">
      <c r="T78" s="86">
        <v>75</v>
      </c>
      <c r="U78" s="87" t="str">
        <f>'Effizienz-Faktor-Neu'!C79</f>
        <v>6,5x64 Brenneke</v>
      </c>
      <c r="V78" s="115">
        <f>'Effizienz-Faktor-Neu'!B79</f>
        <v>54.832919905425783</v>
      </c>
    </row>
    <row r="79" spans="20:22" x14ac:dyDescent="0.15">
      <c r="T79" s="86">
        <v>76</v>
      </c>
      <c r="U79" s="87" t="str">
        <f>'Effizienz-Faktor-Neu'!C80</f>
        <v>7x64</v>
      </c>
      <c r="V79" s="115">
        <f>'Effizienz-Faktor-Neu'!B80</f>
        <v>54.264161954038329</v>
      </c>
    </row>
    <row r="80" spans="20:22" x14ac:dyDescent="0.15">
      <c r="T80" s="86">
        <v>77</v>
      </c>
      <c r="U80" s="87" t="str">
        <f>'Effizienz-Faktor-Neu'!C81</f>
        <v>6,5x64 Brenneke</v>
      </c>
      <c r="V80" s="115">
        <f>'Effizienz-Faktor-Neu'!B81</f>
        <v>54.122631056031544</v>
      </c>
    </row>
    <row r="81" spans="20:22" x14ac:dyDescent="0.15">
      <c r="T81" s="86">
        <v>78</v>
      </c>
      <c r="U81" s="87" t="str">
        <f>'Effizienz-Faktor-Neu'!C82</f>
        <v>.300 Winchester Magnum</v>
      </c>
      <c r="V81" s="115">
        <f>'Effizienz-Faktor-Neu'!B82</f>
        <v>53.526835070900539</v>
      </c>
    </row>
    <row r="82" spans="20:22" x14ac:dyDescent="0.15">
      <c r="T82" s="86">
        <v>79</v>
      </c>
      <c r="U82" s="87" t="str">
        <f>'Effizienz-Faktor-Neu'!C83</f>
        <v>6,5x64 Brenneke</v>
      </c>
      <c r="V82" s="115">
        <f>'Effizienz-Faktor-Neu'!B83</f>
        <v>53.424844584608856</v>
      </c>
    </row>
    <row r="83" spans="20:22" x14ac:dyDescent="0.15">
      <c r="T83" s="86">
        <v>80</v>
      </c>
      <c r="U83" s="87" t="str">
        <f>'Effizienz-Faktor-Neu'!C84</f>
        <v>7mm Weatherby Magnum</v>
      </c>
      <c r="V83" s="115">
        <f>'Effizienz-Faktor-Neu'!B84</f>
        <v>52.717674236653558</v>
      </c>
    </row>
    <row r="84" spans="20:22" x14ac:dyDescent="0.15">
      <c r="T84" s="86">
        <v>81</v>
      </c>
      <c r="U84" s="87" t="str">
        <f>'Effizienz-Faktor-Neu'!C85</f>
        <v>.300 Winchester Magnum</v>
      </c>
      <c r="V84" s="115">
        <f>'Effizienz-Faktor-Neu'!B85</f>
        <v>52.398403159185634</v>
      </c>
    </row>
    <row r="85" spans="20:22" x14ac:dyDescent="0.15">
      <c r="T85" s="86">
        <v>82</v>
      </c>
      <c r="U85" s="87" t="str">
        <f>'Effizienz-Faktor-Neu'!C86</f>
        <v>7x57</v>
      </c>
      <c r="V85" s="115">
        <f>'Effizienz-Faktor-Neu'!B86</f>
        <v>52.228121003003722</v>
      </c>
    </row>
    <row r="86" spans="20:22" x14ac:dyDescent="0.15">
      <c r="T86" s="86">
        <v>83</v>
      </c>
      <c r="U86" s="87" t="str">
        <f>'Effizienz-Faktor-Neu'!C87</f>
        <v>.30-06 Springfield</v>
      </c>
      <c r="V86" s="115">
        <f>'Effizienz-Faktor-Neu'!B87</f>
        <v>51.461929648951049</v>
      </c>
    </row>
    <row r="87" spans="20:22" x14ac:dyDescent="0.15">
      <c r="T87" s="86">
        <v>84</v>
      </c>
      <c r="U87" s="87" t="str">
        <f>'Effizienz-Faktor-Neu'!C88</f>
        <v>.30-06 Springfield</v>
      </c>
      <c r="V87" s="115">
        <f>'Effizienz-Faktor-Neu'!B88</f>
        <v>51.246441413691215</v>
      </c>
    </row>
    <row r="88" spans="20:22" x14ac:dyDescent="0.15">
      <c r="T88" s="86">
        <v>85</v>
      </c>
      <c r="U88" s="87" t="str">
        <f>'Effizienz-Faktor-Neu'!C89</f>
        <v>9,3x74R</v>
      </c>
      <c r="V88" s="115">
        <f>'Effizienz-Faktor-Neu'!B89</f>
        <v>50.982227021097579</v>
      </c>
    </row>
    <row r="89" spans="20:22" x14ac:dyDescent="0.15">
      <c r="T89" s="86">
        <v>86</v>
      </c>
      <c r="U89" s="87" t="str">
        <f>'Effizienz-Faktor-Neu'!C90</f>
        <v>.30-06 Springfield</v>
      </c>
      <c r="V89" s="115">
        <f>'Effizienz-Faktor-Neu'!B90</f>
        <v>50.712503520980029</v>
      </c>
    </row>
    <row r="90" spans="20:22" x14ac:dyDescent="0.15">
      <c r="T90" s="86">
        <v>87</v>
      </c>
      <c r="U90" s="87" t="str">
        <f>'Effizienz-Faktor-Neu'!C91</f>
        <v>7,5x55</v>
      </c>
      <c r="V90" s="115">
        <f>'Effizienz-Faktor-Neu'!B91</f>
        <v>50.620581174628803</v>
      </c>
    </row>
    <row r="91" spans="20:22" x14ac:dyDescent="0.15">
      <c r="T91" s="86">
        <v>88</v>
      </c>
      <c r="U91" s="87" t="str">
        <f>'Effizienz-Faktor-Neu'!C92</f>
        <v>9,3x74R</v>
      </c>
      <c r="V91" s="115">
        <f>'Effizienz-Faktor-Neu'!B92</f>
        <v>50.521105283727067</v>
      </c>
    </row>
    <row r="92" spans="20:22" x14ac:dyDescent="0.15">
      <c r="T92" s="86">
        <v>89</v>
      </c>
      <c r="U92" s="87" t="str">
        <f>'Effizienz-Faktor-Neu'!C93</f>
        <v>9,3x74R</v>
      </c>
      <c r="V92" s="115">
        <f>'Effizienz-Faktor-Neu'!B93</f>
        <v>50.518224411155316</v>
      </c>
    </row>
    <row r="93" spans="20:22" x14ac:dyDescent="0.15">
      <c r="T93" s="86">
        <v>90</v>
      </c>
      <c r="U93" s="87" t="str">
        <f>'Effizienz-Faktor-Neu'!C94</f>
        <v>6,5x65 RWS</v>
      </c>
      <c r="V93" s="115">
        <f>'Effizienz-Faktor-Neu'!B94</f>
        <v>50.234847554141602</v>
      </c>
    </row>
    <row r="94" spans="20:22" x14ac:dyDescent="0.15">
      <c r="T94" s="86">
        <v>91</v>
      </c>
      <c r="U94" s="87" t="str">
        <f>'Effizienz-Faktor-Neu'!C95</f>
        <v>.30 R Blaser</v>
      </c>
      <c r="V94" s="115">
        <f>'Effizienz-Faktor-Neu'!B95</f>
        <v>49.597523658769887</v>
      </c>
    </row>
    <row r="95" spans="20:22" x14ac:dyDescent="0.15">
      <c r="T95" s="86">
        <v>92</v>
      </c>
      <c r="U95" s="87" t="str">
        <f>'Effizienz-Faktor-Neu'!C96</f>
        <v>8x75RS</v>
      </c>
      <c r="V95" s="115">
        <f>'Effizienz-Faktor-Neu'!B96</f>
        <v>49.488566597878545</v>
      </c>
    </row>
    <row r="96" spans="20:22" x14ac:dyDescent="0.15">
      <c r="T96" s="86">
        <v>93</v>
      </c>
      <c r="U96" s="87" t="str">
        <f>'Effizienz-Faktor-Neu'!C97</f>
        <v>7x66 SE von Hofe</v>
      </c>
      <c r="V96" s="115">
        <f>'Effizienz-Faktor-Neu'!B97</f>
        <v>49.170464609650594</v>
      </c>
    </row>
    <row r="97" spans="20:22" x14ac:dyDescent="0.15">
      <c r="T97" s="86">
        <v>94</v>
      </c>
      <c r="U97" s="87" t="str">
        <f>'Effizienz-Faktor-Neu'!C98</f>
        <v>6,5-284Norma</v>
      </c>
      <c r="V97" s="115">
        <f>'Effizienz-Faktor-Neu'!B98</f>
        <v>48.675919381321279</v>
      </c>
    </row>
    <row r="98" spans="20:22" x14ac:dyDescent="0.15">
      <c r="T98" s="86">
        <v>95</v>
      </c>
      <c r="U98" s="87" t="str">
        <f>'Effizienz-Faktor-Neu'!C99</f>
        <v>.300 Weatherby Magnum</v>
      </c>
      <c r="V98" s="115">
        <f>'Effizienz-Faktor-Neu'!B99</f>
        <v>48.617994289130976</v>
      </c>
    </row>
    <row r="99" spans="20:22" x14ac:dyDescent="0.15">
      <c r="T99" s="86">
        <v>96</v>
      </c>
      <c r="U99" s="87" t="str">
        <f>'Effizienz-Faktor-Neu'!C100</f>
        <v>.270 Winchester</v>
      </c>
      <c r="V99" s="115">
        <f>'Effizienz-Faktor-Neu'!B100</f>
        <v>48.596859457844062</v>
      </c>
    </row>
    <row r="100" spans="20:22" x14ac:dyDescent="0.15">
      <c r="T100" s="86">
        <v>97</v>
      </c>
      <c r="U100" s="87" t="str">
        <f>'Effizienz-Faktor-Neu'!C101</f>
        <v>7,5x55</v>
      </c>
      <c r="V100" s="115">
        <f>'Effizienz-Faktor-Neu'!B101</f>
        <v>48.563738571712072</v>
      </c>
    </row>
    <row r="101" spans="20:22" x14ac:dyDescent="0.15">
      <c r="T101" s="86">
        <v>98</v>
      </c>
      <c r="U101" s="87" t="str">
        <f>'Effizienz-Faktor-Neu'!C102</f>
        <v>8x75RS</v>
      </c>
      <c r="V101" s="115">
        <f>'Effizienz-Faktor-Neu'!B102</f>
        <v>48.052402417023636</v>
      </c>
    </row>
    <row r="102" spans="20:22" x14ac:dyDescent="0.15">
      <c r="T102" s="86">
        <v>99</v>
      </c>
      <c r="U102" s="87" t="str">
        <f>'Effizienz-Faktor-Neu'!C103</f>
        <v>7x65R</v>
      </c>
      <c r="V102" s="115">
        <f>'Effizienz-Faktor-Neu'!B103</f>
        <v>47.526298887374246</v>
      </c>
    </row>
    <row r="103" spans="20:22" x14ac:dyDescent="0.15">
      <c r="T103" s="86">
        <v>100</v>
      </c>
      <c r="U103" s="87" t="str">
        <f>'Effizienz-Faktor-Neu'!C104</f>
        <v>7x66 SE von Hofe</v>
      </c>
      <c r="V103" s="115">
        <f>'Effizienz-Faktor-Neu'!B104</f>
        <v>47.131384223327423</v>
      </c>
    </row>
    <row r="104" spans="20:22" x14ac:dyDescent="0.15">
      <c r="T104" s="86">
        <v>101</v>
      </c>
      <c r="U104" s="87" t="str">
        <f>'Effizienz-Faktor-Neu'!C105</f>
        <v>6,5-284Norma</v>
      </c>
      <c r="V104" s="115">
        <f>'Effizienz-Faktor-Neu'!B105</f>
        <v>46.94409622058388</v>
      </c>
    </row>
    <row r="105" spans="20:22" x14ac:dyDescent="0.15">
      <c r="T105" s="86">
        <v>102</v>
      </c>
      <c r="U105" s="87" t="str">
        <f>'Effizienz-Faktor-Neu'!C106</f>
        <v>.300 Weatherby Magnum</v>
      </c>
      <c r="V105" s="115">
        <f>'Effizienz-Faktor-Neu'!B106</f>
        <v>46.766508881804931</v>
      </c>
    </row>
    <row r="106" spans="20:22" x14ac:dyDescent="0.15">
      <c r="T106" s="86">
        <v>103</v>
      </c>
      <c r="U106" s="87" t="str">
        <f>'Effizienz-Faktor-Neu'!C107</f>
        <v>6,5x65 RWS</v>
      </c>
      <c r="V106" s="115">
        <f>'Effizienz-Faktor-Neu'!B107</f>
        <v>46.635480300041401</v>
      </c>
    </row>
    <row r="107" spans="20:22" x14ac:dyDescent="0.15">
      <c r="T107" s="86">
        <v>104</v>
      </c>
      <c r="U107" s="87" t="str">
        <f>'Effizienz-Faktor-Neu'!C108</f>
        <v>.300 Weatherby Magnum</v>
      </c>
      <c r="V107" s="115">
        <f>'Effizienz-Faktor-Neu'!B108</f>
        <v>46.595114234658766</v>
      </c>
    </row>
    <row r="108" spans="20:22" x14ac:dyDescent="0.15">
      <c r="T108" s="86">
        <v>105</v>
      </c>
      <c r="U108" s="87" t="str">
        <f>'Effizienz-Faktor-Neu'!C109</f>
        <v>6,5x55 SE</v>
      </c>
      <c r="V108" s="115">
        <f>'Effizienz-Faktor-Neu'!B109</f>
        <v>46.292992978701498</v>
      </c>
    </row>
    <row r="109" spans="20:22" x14ac:dyDescent="0.15">
      <c r="T109" s="86">
        <v>106</v>
      </c>
      <c r="U109" s="87" t="str">
        <f>'Effizienz-Faktor-Neu'!C110</f>
        <v>7,82 Warbird</v>
      </c>
      <c r="V109" s="115">
        <f>'Effizienz-Faktor-Neu'!B110</f>
        <v>45.921747174083734</v>
      </c>
    </row>
    <row r="110" spans="20:22" x14ac:dyDescent="0.15">
      <c r="T110" s="86">
        <v>107</v>
      </c>
      <c r="U110" s="87" t="str">
        <f>'Effizienz-Faktor-Neu'!C111</f>
        <v>7,82 Warbird</v>
      </c>
      <c r="V110" s="115">
        <f>'Effizienz-Faktor-Neu'!B111</f>
        <v>43.505149818200572</v>
      </c>
    </row>
    <row r="111" spans="20:22" x14ac:dyDescent="0.15">
      <c r="T111" s="86">
        <v>108</v>
      </c>
      <c r="U111" s="87" t="str">
        <f>'Effizienz-Faktor-Neu'!C112</f>
        <v>6,5x57</v>
      </c>
      <c r="V111" s="115">
        <f>'Effizienz-Faktor-Neu'!B112</f>
        <v>43.309568947420154</v>
      </c>
    </row>
    <row r="112" spans="20:22" x14ac:dyDescent="0.15">
      <c r="T112" s="86">
        <v>109</v>
      </c>
      <c r="U112" s="87" t="str">
        <f>'Effizienz-Faktor-Neu'!C113</f>
        <v>6,5x57</v>
      </c>
      <c r="V112" s="115">
        <f>'Effizienz-Faktor-Neu'!B113</f>
        <v>43.166092204304832</v>
      </c>
    </row>
    <row r="113" spans="20:22" x14ac:dyDescent="0.15">
      <c r="T113" s="86">
        <v>110</v>
      </c>
      <c r="U113" s="87" t="str">
        <f>'Effizienz-Faktor-Neu'!C114</f>
        <v>6,5x55 SE</v>
      </c>
      <c r="V113" s="115">
        <f>'Effizienz-Faktor-Neu'!B114</f>
        <v>43.016732196332192</v>
      </c>
    </row>
    <row r="114" spans="20:22" x14ac:dyDescent="0.15">
      <c r="T114" s="86">
        <v>111</v>
      </c>
      <c r="U114" s="87" t="str">
        <f>'Effizienz-Faktor-Neu'!C115</f>
        <v>6,5x55 SE</v>
      </c>
      <c r="V114" s="115">
        <f>'Effizienz-Faktor-Neu'!B115</f>
        <v>42.98437117646823</v>
      </c>
    </row>
    <row r="115" spans="20:22" x14ac:dyDescent="0.15">
      <c r="T115" s="86">
        <v>112</v>
      </c>
      <c r="U115" s="87" t="str">
        <f>'Effizienz-Faktor-Neu'!C116</f>
        <v>6,5x68</v>
      </c>
      <c r="V115" s="115">
        <f>'Effizienz-Faktor-Neu'!B116</f>
        <v>42.910482691172405</v>
      </c>
    </row>
    <row r="116" spans="20:22" x14ac:dyDescent="0.15">
      <c r="T116" s="86">
        <v>113</v>
      </c>
      <c r="U116" s="87" t="str">
        <f>'Effizienz-Faktor-Neu'!C117</f>
        <v>6,5x68</v>
      </c>
      <c r="V116" s="115">
        <f>'Effizienz-Faktor-Neu'!B117</f>
        <v>41.704561288747939</v>
      </c>
    </row>
    <row r="117" spans="20:22" x14ac:dyDescent="0.15">
      <c r="T117" s="86">
        <v>114</v>
      </c>
      <c r="U117" s="87" t="str">
        <f>'Effizienz-Faktor-Neu'!C118</f>
        <v>.300 Weatherby Magnum</v>
      </c>
      <c r="V117" s="115">
        <f>'Effizienz-Faktor-Neu'!B118</f>
        <v>41.605174239996124</v>
      </c>
    </row>
    <row r="118" spans="20:22" x14ac:dyDescent="0.15">
      <c r="T118" s="86">
        <v>115</v>
      </c>
      <c r="U118" s="87" t="str">
        <f>'Effizienz-Faktor-Neu'!C119</f>
        <v>10.3x60R</v>
      </c>
      <c r="V118" s="115">
        <f>'Effizienz-Faktor-Neu'!B119</f>
        <v>39.239959811861837</v>
      </c>
    </row>
    <row r="119" spans="20:22" x14ac:dyDescent="0.15">
      <c r="T119" s="86">
        <v>116</v>
      </c>
      <c r="U119" s="87" t="str">
        <f>'Effizienz-Faktor-Neu'!C120</f>
        <v>10.3x60R</v>
      </c>
      <c r="V119" s="115">
        <f>'Effizienz-Faktor-Neu'!B120</f>
        <v>39.239959811861837</v>
      </c>
    </row>
    <row r="120" spans="20:22" x14ac:dyDescent="0.15">
      <c r="T120" s="86">
        <v>117</v>
      </c>
      <c r="U120" s="87" t="str">
        <f>'Effizienz-Faktor-Neu'!C121</f>
        <v>8x57IRS</v>
      </c>
      <c r="V120" s="115">
        <f>'Effizienz-Faktor-Neu'!B121</f>
        <v>38.9560617213669</v>
      </c>
    </row>
    <row r="121" spans="20:22" x14ac:dyDescent="0.15">
      <c r="T121" s="86">
        <v>118</v>
      </c>
      <c r="U121" s="87" t="str">
        <f>'Effizienz-Faktor-Neu'!C122</f>
        <v>6,5x68R</v>
      </c>
      <c r="V121" s="115">
        <f>'Effizienz-Faktor-Neu'!B122</f>
        <v>36.048205385739138</v>
      </c>
    </row>
    <row r="122" spans="20:22" x14ac:dyDescent="0.15">
      <c r="T122" s="86">
        <v>119</v>
      </c>
      <c r="U122" s="87" t="str">
        <f>'Effizienz-Faktor-Neu'!C123</f>
        <v>10.3x60R</v>
      </c>
      <c r="V122" s="115">
        <f>'Effizienz-Faktor-Neu'!B123</f>
        <v>35.301537446595994</v>
      </c>
    </row>
    <row r="123" spans="20:22" x14ac:dyDescent="0.15">
      <c r="T123" s="86">
        <v>120</v>
      </c>
      <c r="U123" s="87" t="str">
        <f>'Effizienz-Faktor-Neu'!C124</f>
        <v>10.3x60R</v>
      </c>
      <c r="V123" s="115">
        <f>'Effizienz-Faktor-Neu'!B124</f>
        <v>35.164265558122437</v>
      </c>
    </row>
    <row r="124" spans="20:22" x14ac:dyDescent="0.15">
      <c r="T124" s="86">
        <v>121</v>
      </c>
      <c r="U124" s="87" t="str">
        <f>'Effizienz-Faktor-Neu'!C125</f>
        <v>6,5x68R</v>
      </c>
      <c r="V124" s="115">
        <f>'Effizienz-Faktor-Neu'!B125</f>
        <v>34.744308130524935</v>
      </c>
    </row>
    <row r="125" spans="20:22" x14ac:dyDescent="0.15">
      <c r="T125" s="86">
        <v>122</v>
      </c>
      <c r="U125" s="87" t="str">
        <f>'Effizienz-Faktor-Neu'!C126</f>
        <v>10.3x60R</v>
      </c>
      <c r="V125" s="115">
        <f>'Effizienz-Faktor-Neu'!B126</f>
        <v>34.592716625421183</v>
      </c>
    </row>
    <row r="126" spans="20:22" x14ac:dyDescent="0.15">
      <c r="T126" s="86">
        <v>123</v>
      </c>
      <c r="U126" s="87" t="str">
        <f>'Effizienz-Faktor-Neu'!C127</f>
        <v>10.3x60R</v>
      </c>
      <c r="V126" s="115">
        <f>'Effizienz-Faktor-Neu'!B127</f>
        <v>34.586348540226084</v>
      </c>
    </row>
    <row r="127" spans="20:22" x14ac:dyDescent="0.15">
      <c r="T127" s="86">
        <v>124</v>
      </c>
      <c r="U127" s="87" t="str">
        <f>'Effizienz-Faktor-Neu'!C128</f>
        <v>.416 Rigby</v>
      </c>
      <c r="V127" s="115">
        <f>'Effizienz-Faktor-Neu'!B128</f>
        <v>33.648031629933769</v>
      </c>
    </row>
    <row r="128" spans="20:22" x14ac:dyDescent="0.15">
      <c r="T128" s="86">
        <v>125</v>
      </c>
      <c r="U128" s="87" t="str">
        <f>'Effizienz-Faktor-Neu'!C129</f>
        <v>6,5x57R</v>
      </c>
      <c r="V128" s="115">
        <f>'Effizienz-Faktor-Neu'!B129</f>
        <v>31.878365326087756</v>
      </c>
    </row>
    <row r="129" spans="20:22" x14ac:dyDescent="0.15">
      <c r="T129" s="86">
        <v>126</v>
      </c>
      <c r="U129" s="87" t="str">
        <f>'Effizienz-Faktor-Neu'!C130</f>
        <v>6,5x57R</v>
      </c>
      <c r="V129" s="115">
        <f>'Effizienz-Faktor-Neu'!B130</f>
        <v>31.32810463413918</v>
      </c>
    </row>
    <row r="130" spans="20:22" x14ac:dyDescent="0.15">
      <c r="T130" s="86">
        <v>127</v>
      </c>
      <c r="U130" s="87" t="str">
        <f>'Effizienz-Faktor-Neu'!C131</f>
        <v>10.3x60R</v>
      </c>
      <c r="V130" s="115">
        <f>'Effizienz-Faktor-Neu'!B131</f>
        <v>30.030119103269286</v>
      </c>
    </row>
    <row r="131" spans="20:22" x14ac:dyDescent="0.15">
      <c r="T131" s="86">
        <v>128</v>
      </c>
      <c r="U131" s="87" t="str">
        <f>'Effizienz-Faktor-Neu'!C132</f>
        <v>10.3x60R</v>
      </c>
      <c r="V131" s="115">
        <f>'Effizienz-Faktor-Neu'!B132</f>
        <v>28.996204816247598</v>
      </c>
    </row>
    <row r="132" spans="20:22" x14ac:dyDescent="0.15">
      <c r="T132" s="86">
        <v>129</v>
      </c>
      <c r="U132" s="87" t="str">
        <f>'Effizienz-Faktor-Neu'!C133</f>
        <v>10.3x60R</v>
      </c>
      <c r="V132" s="115">
        <f>'Effizienz-Faktor-Neu'!B133</f>
        <v>27.838015869964597</v>
      </c>
    </row>
    <row r="133" spans="20:22" x14ac:dyDescent="0.15">
      <c r="T133" s="86">
        <v>130</v>
      </c>
      <c r="U133" s="87" t="str">
        <f>'Effizienz-Faktor-Neu'!C134</f>
        <v>10.3x60R</v>
      </c>
      <c r="V133" s="115">
        <f>'Effizienz-Faktor-Neu'!B134</f>
        <v>27.441506823120214</v>
      </c>
    </row>
    <row r="134" spans="20:22" x14ac:dyDescent="0.15">
      <c r="T134" s="86">
        <v>131</v>
      </c>
      <c r="U134" s="87" t="str">
        <f>'Effizienz-Faktor-Neu'!C135</f>
        <v>.500/416 NE</v>
      </c>
      <c r="V134" s="115">
        <f>'Effizienz-Faktor-Neu'!B135</f>
        <v>27.029833028238404</v>
      </c>
    </row>
    <row r="135" spans="20:22" x14ac:dyDescent="0.15">
      <c r="T135" s="86">
        <v>132</v>
      </c>
      <c r="U135" s="87" t="str">
        <f>'Effizienz-Faktor-Neu'!C136</f>
        <v>.500/416 NE</v>
      </c>
      <c r="V135" s="115">
        <f>'Effizienz-Faktor-Neu'!B136</f>
        <v>27.000005676513837</v>
      </c>
    </row>
    <row r="136" spans="20:22" x14ac:dyDescent="0.15">
      <c r="T136" s="86">
        <v>133</v>
      </c>
      <c r="U136" s="87" t="str">
        <f>'Effizienz-Faktor-Neu'!C137</f>
        <v>.500/416 NE</v>
      </c>
      <c r="V136" s="115">
        <f>'Effizienz-Faktor-Neu'!B137</f>
        <v>26.074147741726058</v>
      </c>
    </row>
  </sheetData>
  <sortState ref="U4:V136">
    <sortCondition ref="V4:V136"/>
  </sortState>
  <phoneticPr fontId="0" type="noConversion"/>
  <pageMargins left="0.31496062992125984" right="0.47244094488188981" top="0.49" bottom="0.62" header="0.27559055118110237" footer="0.15748031496062992"/>
  <pageSetup paperSize="9" scale="80" fitToHeight="2" orientation="landscape" r:id="rId1"/>
  <headerFooter alignWithMargins="0">
    <oddHeader>&amp;CGian-Marchet® Geschosse</oddHeader>
    <oddFooter>&amp;L&amp;"Rockwell,Standard"&amp;8&amp;F&amp;C&amp;"Rockwell,Fett"&amp;8Copyright (c) by
Gian-Marchet®-Geschosse
Alle Rechte vorbehalten
2008&amp;R&amp;8&amp;P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V136"/>
  <sheetViews>
    <sheetView topLeftCell="B1" zoomScaleNormal="100" workbookViewId="0">
      <selection activeCell="R129" sqref="R129"/>
    </sheetView>
  </sheetViews>
  <sheetFormatPr baseColWidth="10" defaultColWidth="9" defaultRowHeight="10.5" x14ac:dyDescent="0.15"/>
  <cols>
    <col min="1" max="1" width="4" style="2" customWidth="1"/>
    <col min="2" max="2" width="6.125" style="2" customWidth="1"/>
    <col min="3" max="3" width="19" style="1" customWidth="1"/>
    <col min="4" max="4" width="7.25" style="2" customWidth="1"/>
    <col min="5" max="5" width="6" style="2" customWidth="1"/>
    <col min="6" max="6" width="5.25" style="2" customWidth="1"/>
    <col min="7" max="7" width="7.125" style="2" customWidth="1"/>
    <col min="8" max="8" width="7.5" style="2" customWidth="1"/>
    <col min="9" max="9" width="6.75" style="2" customWidth="1"/>
    <col min="10" max="10" width="6.25" style="2" customWidth="1"/>
    <col min="11" max="11" width="5.25" style="2" customWidth="1"/>
    <col min="12" max="12" width="4.875" style="2" customWidth="1"/>
    <col min="13" max="13" width="6.75" style="2" customWidth="1"/>
    <col min="14" max="14" width="6.125" style="2" customWidth="1"/>
    <col min="15" max="15" width="5.5" style="2" customWidth="1"/>
    <col min="16" max="19" width="4.75" style="2" customWidth="1"/>
    <col min="20" max="20" width="5.375" style="37" customWidth="1"/>
    <col min="21" max="21" width="17.5" style="85" customWidth="1"/>
    <col min="22" max="16384" width="9" style="1"/>
  </cols>
  <sheetData>
    <row r="1" spans="1:22" s="41" customFormat="1" ht="6" customHeight="1" thickBot="1" x14ac:dyDescent="0.4">
      <c r="A1" s="39"/>
      <c r="B1" s="40"/>
      <c r="D1" s="40"/>
      <c r="E1" s="40"/>
      <c r="F1" s="40"/>
      <c r="G1" s="40"/>
      <c r="H1" s="40"/>
      <c r="I1" s="40"/>
      <c r="J1" s="40"/>
      <c r="K1" s="40"/>
      <c r="L1" s="40"/>
      <c r="M1" s="40"/>
      <c r="N1" s="40"/>
      <c r="O1" s="40"/>
      <c r="P1" s="40"/>
      <c r="Q1" s="40"/>
      <c r="R1" s="40"/>
      <c r="S1" s="40"/>
      <c r="T1" s="42"/>
      <c r="U1" s="84"/>
    </row>
    <row r="2" spans="1:22" ht="137.25" customHeight="1" thickBot="1" x14ac:dyDescent="0.4">
      <c r="A2" s="44"/>
      <c r="B2" s="45"/>
      <c r="C2" s="46"/>
      <c r="D2" s="45"/>
      <c r="E2" s="45"/>
      <c r="F2" s="45"/>
      <c r="G2" s="45"/>
      <c r="H2" s="45"/>
      <c r="I2" s="45"/>
      <c r="J2" s="45"/>
      <c r="K2" s="45"/>
      <c r="L2" s="45"/>
      <c r="M2" s="45"/>
      <c r="N2" s="45"/>
      <c r="O2" s="45"/>
      <c r="P2" s="45"/>
      <c r="Q2" s="45"/>
      <c r="R2" s="45"/>
      <c r="S2" s="45"/>
      <c r="T2" s="47"/>
      <c r="U2" s="82" t="s">
        <v>105</v>
      </c>
    </row>
    <row r="4" spans="1:22" x14ac:dyDescent="0.15">
      <c r="T4" s="86">
        <v>1</v>
      </c>
      <c r="U4" s="87" t="str">
        <f>'Effizienz-Faktor-Neu'!C137</f>
        <v>.500/416 NE</v>
      </c>
      <c r="V4" s="89">
        <f>'Effizienz-Faktor-Neu'!U137</f>
        <v>7.0002450980392164</v>
      </c>
    </row>
    <row r="5" spans="1:22" x14ac:dyDescent="0.15">
      <c r="T5" s="86">
        <v>2</v>
      </c>
      <c r="U5" s="87" t="str">
        <f>'Effizienz-Faktor-Neu'!C136</f>
        <v>.500/416 NE</v>
      </c>
      <c r="V5" s="89">
        <f>'Effizienz-Faktor-Neu'!U136</f>
        <v>7.3355392156862749</v>
      </c>
    </row>
    <row r="6" spans="1:22" x14ac:dyDescent="0.15">
      <c r="T6" s="86">
        <v>3</v>
      </c>
      <c r="U6" s="87" t="str">
        <f>'Effizienz-Faktor-Neu'!C135</f>
        <v>.500/416 NE</v>
      </c>
      <c r="V6" s="89">
        <f>'Effizienz-Faktor-Neu'!U135</f>
        <v>7.494377551020408</v>
      </c>
    </row>
    <row r="7" spans="1:22" x14ac:dyDescent="0.15">
      <c r="T7" s="86">
        <v>4</v>
      </c>
      <c r="U7" s="87" t="str">
        <f>'Effizienz-Faktor-Neu'!C119</f>
        <v>10.3x60R</v>
      </c>
      <c r="V7" s="89">
        <f>'Effizienz-Faktor-Neu'!U119</f>
        <v>7.922535211267606</v>
      </c>
    </row>
    <row r="8" spans="1:22" x14ac:dyDescent="0.15">
      <c r="T8" s="86">
        <v>5</v>
      </c>
      <c r="U8" s="87" t="str">
        <f>'Effizienz-Faktor-Neu'!C120</f>
        <v>10.3x60R</v>
      </c>
      <c r="V8" s="89">
        <f>'Effizienz-Faktor-Neu'!U120</f>
        <v>7.922535211267606</v>
      </c>
    </row>
    <row r="9" spans="1:22" x14ac:dyDescent="0.15">
      <c r="T9" s="86">
        <v>6</v>
      </c>
      <c r="U9" s="87" t="str">
        <f>'Effizienz-Faktor-Neu'!C126</f>
        <v>10.3x60R</v>
      </c>
      <c r="V9" s="89">
        <f>'Effizienz-Faktor-Neu'!U126</f>
        <v>7.922535211267606</v>
      </c>
    </row>
    <row r="10" spans="1:22" x14ac:dyDescent="0.15">
      <c r="T10" s="86">
        <v>7</v>
      </c>
      <c r="U10" s="87" t="str">
        <f>'Effizienz-Faktor-Neu'!C123</f>
        <v>10.3x60R</v>
      </c>
      <c r="V10" s="89">
        <f>'Effizienz-Faktor-Neu'!U123</f>
        <v>8.1355034482758626</v>
      </c>
    </row>
    <row r="11" spans="1:22" x14ac:dyDescent="0.15">
      <c r="T11" s="86">
        <v>8</v>
      </c>
      <c r="U11" s="87" t="str">
        <f>'Effizienz-Faktor-Neu'!C128</f>
        <v>.416 Rigby</v>
      </c>
      <c r="V11" s="89">
        <f>'Effizienz-Faktor-Neu'!U128</f>
        <v>8.1588040201005025</v>
      </c>
    </row>
    <row r="12" spans="1:22" x14ac:dyDescent="0.15">
      <c r="T12" s="86">
        <v>9</v>
      </c>
      <c r="U12" s="87" t="str">
        <f>'Effizienz-Faktor-Neu'!C29</f>
        <v>10,57 Meteor</v>
      </c>
      <c r="V12" s="89">
        <f>'Effizienz-Faktor-Neu'!U29</f>
        <v>8.8020833333333339</v>
      </c>
    </row>
    <row r="13" spans="1:22" x14ac:dyDescent="0.15">
      <c r="T13" s="86">
        <v>10</v>
      </c>
      <c r="U13" s="87" t="str">
        <f>'Effizienz-Faktor-Neu'!C127</f>
        <v>10.3x60R</v>
      </c>
      <c r="V13" s="89">
        <f>'Effizienz-Faktor-Neu'!U127</f>
        <v>8.8670454545454547</v>
      </c>
    </row>
    <row r="14" spans="1:22" x14ac:dyDescent="0.15">
      <c r="T14" s="86">
        <v>11</v>
      </c>
      <c r="U14" s="87" t="str">
        <f>'Effizienz-Faktor-Neu'!C46</f>
        <v>.378 Weatherby Magnum</v>
      </c>
      <c r="V14" s="89">
        <f>'Effizienz-Faktor-Neu'!U46</f>
        <v>9.060377358490566</v>
      </c>
    </row>
    <row r="15" spans="1:22" x14ac:dyDescent="0.15">
      <c r="T15" s="86">
        <v>12</v>
      </c>
      <c r="U15" s="87" t="str">
        <f>'Effizienz-Faktor-Neu'!C38</f>
        <v>.416 Weatherby Magnum</v>
      </c>
      <c r="V15" s="89">
        <f>'Effizienz-Faktor-Neu'!U38</f>
        <v>9.0827981651376142</v>
      </c>
    </row>
    <row r="16" spans="1:22" x14ac:dyDescent="0.15">
      <c r="T16" s="86">
        <v>13</v>
      </c>
      <c r="U16" s="87" t="str">
        <f>'Effizienz-Faktor-Neu'!C132</f>
        <v>10.3x60R</v>
      </c>
      <c r="V16" s="89">
        <f>'Effizienz-Faktor-Neu'!U132</f>
        <v>9.1292592592592587</v>
      </c>
    </row>
    <row r="17" spans="20:22" x14ac:dyDescent="0.15">
      <c r="T17" s="86">
        <v>14</v>
      </c>
      <c r="U17" s="87" t="str">
        <f>'Effizienz-Faktor-Neu'!C133</f>
        <v>10.3x60R</v>
      </c>
      <c r="V17" s="89">
        <f>'Effizienz-Faktor-Neu'!U133</f>
        <v>9.2011911764705872</v>
      </c>
    </row>
    <row r="18" spans="20:22" x14ac:dyDescent="0.15">
      <c r="T18" s="86">
        <v>15</v>
      </c>
      <c r="U18" s="87" t="str">
        <f>'Effizienz-Faktor-Neu'!C42</f>
        <v>.375 Remington Ultra Magnum</v>
      </c>
      <c r="V18" s="89">
        <f>'Effizienz-Faktor-Neu'!U42</f>
        <v>9.3906701570680635</v>
      </c>
    </row>
    <row r="19" spans="20:22" x14ac:dyDescent="0.15">
      <c r="T19" s="86">
        <v>16</v>
      </c>
      <c r="U19" s="87" t="str">
        <f>'Effizienz-Faktor-Neu'!C28</f>
        <v>10,57 Meteor</v>
      </c>
      <c r="V19" s="89">
        <f>'Effizienz-Faktor-Neu'!U28</f>
        <v>9.4156862745098042</v>
      </c>
    </row>
    <row r="20" spans="20:22" x14ac:dyDescent="0.15">
      <c r="T20" s="86">
        <v>17</v>
      </c>
      <c r="U20" s="87" t="str">
        <f>'Effizienz-Faktor-Neu'!C43</f>
        <v>.375 Remington Ultra Magnum</v>
      </c>
      <c r="V20" s="89">
        <f>'Effizienz-Faktor-Neu'!U43</f>
        <v>9.432142076502732</v>
      </c>
    </row>
    <row r="21" spans="20:22" x14ac:dyDescent="0.15">
      <c r="T21" s="86">
        <v>18</v>
      </c>
      <c r="U21" s="87" t="str">
        <f>'Effizienz-Faktor-Neu'!C22</f>
        <v>.416 Remington Magnum</v>
      </c>
      <c r="V21" s="89">
        <f>'Effizienz-Faktor-Neu'!U22</f>
        <v>9.5235465116279059</v>
      </c>
    </row>
    <row r="22" spans="20:22" x14ac:dyDescent="0.15">
      <c r="T22" s="86">
        <v>19</v>
      </c>
      <c r="U22" s="87" t="str">
        <f>'Effizienz-Faktor-Neu'!C11</f>
        <v>.416 Remington Magnum</v>
      </c>
      <c r="V22" s="89">
        <f>'Effizienz-Faktor-Neu'!U11</f>
        <v>9.5695364238410594</v>
      </c>
    </row>
    <row r="23" spans="20:22" x14ac:dyDescent="0.15">
      <c r="T23" s="86">
        <v>20</v>
      </c>
      <c r="U23" s="87" t="str">
        <f>'Effizienz-Faktor-Neu'!C36</f>
        <v>.375 Remington Ultra Magnum</v>
      </c>
      <c r="V23" s="89">
        <f>'Effizienz-Faktor-Neu'!U36</f>
        <v>9.5980552486187847</v>
      </c>
    </row>
    <row r="24" spans="20:22" x14ac:dyDescent="0.15">
      <c r="T24" s="86">
        <v>21</v>
      </c>
      <c r="U24" s="87" t="str">
        <f>'Effizienz-Faktor-Neu'!C32</f>
        <v>.378 Weatherby Magnum</v>
      </c>
      <c r="V24" s="89">
        <f>'Effizienz-Faktor-Neu'!U32</f>
        <v>9.6387614678899087</v>
      </c>
    </row>
    <row r="25" spans="20:22" x14ac:dyDescent="0.15">
      <c r="T25" s="86">
        <v>22</v>
      </c>
      <c r="U25" s="87" t="str">
        <f>'Effizienz-Faktor-Neu'!C124</f>
        <v>10.3x60R</v>
      </c>
      <c r="V25" s="89">
        <f>'Effizienz-Faktor-Neu'!U124</f>
        <v>9.7182222222222219</v>
      </c>
    </row>
    <row r="26" spans="20:22" x14ac:dyDescent="0.15">
      <c r="T26" s="86">
        <v>23</v>
      </c>
      <c r="U26" s="87" t="str">
        <f>'Effizienz-Faktor-Neu'!C26</f>
        <v>.375 Ruger</v>
      </c>
      <c r="V26" s="89">
        <f>'Effizienz-Faktor-Neu'!U26</f>
        <v>9.8381538461538458</v>
      </c>
    </row>
    <row r="27" spans="20:22" x14ac:dyDescent="0.15">
      <c r="T27" s="86">
        <v>24</v>
      </c>
      <c r="U27" s="87" t="str">
        <f>'Effizienz-Faktor-Neu'!C134</f>
        <v>10.3x60R</v>
      </c>
      <c r="V27" s="89">
        <f>'Effizienz-Faktor-Neu'!U134</f>
        <v>9.9181068702290069</v>
      </c>
    </row>
    <row r="28" spans="20:22" x14ac:dyDescent="0.15">
      <c r="T28" s="86">
        <v>25</v>
      </c>
      <c r="U28" s="87" t="str">
        <f>'Effizienz-Faktor-Neu'!C16</f>
        <v>.416 Remington Magnum</v>
      </c>
      <c r="V28" s="89">
        <f>'Effizienz-Faktor-Neu'!U16</f>
        <v>9.9881097560975611</v>
      </c>
    </row>
    <row r="29" spans="20:22" x14ac:dyDescent="0.15">
      <c r="T29" s="86">
        <v>26</v>
      </c>
      <c r="U29" s="87" t="str">
        <f>'Effizienz-Faktor-Neu'!C20</f>
        <v>.416 Remington Magnum</v>
      </c>
      <c r="V29" s="89">
        <f>'Effizienz-Faktor-Neu'!U20</f>
        <v>10.042999999999999</v>
      </c>
    </row>
    <row r="30" spans="20:22" x14ac:dyDescent="0.15">
      <c r="T30" s="86">
        <v>27</v>
      </c>
      <c r="U30" s="87" t="str">
        <f>'Effizienz-Faktor-Neu'!C58</f>
        <v>10,3x74R</v>
      </c>
      <c r="V30" s="89">
        <f>'Effizienz-Faktor-Neu'!U58</f>
        <v>10.158582089552239</v>
      </c>
    </row>
    <row r="31" spans="20:22" x14ac:dyDescent="0.15">
      <c r="T31" s="86">
        <v>28</v>
      </c>
      <c r="U31" s="87" t="str">
        <f>'Effizienz-Faktor-Neu'!C10</f>
        <v>.416 Taylor</v>
      </c>
      <c r="V31" s="89">
        <f>'Effizienz-Faktor-Neu'!U10</f>
        <v>10.381432835820895</v>
      </c>
    </row>
    <row r="32" spans="20:22" x14ac:dyDescent="0.15">
      <c r="T32" s="86">
        <v>29</v>
      </c>
      <c r="U32" s="87" t="str">
        <f>'Effizienz-Faktor-Neu'!C9</f>
        <v>.416 Taylor</v>
      </c>
      <c r="V32" s="89">
        <f>'Effizienz-Faktor-Neu'!U9</f>
        <v>10.394414285714285</v>
      </c>
    </row>
    <row r="33" spans="20:22" x14ac:dyDescent="0.15">
      <c r="T33" s="86">
        <v>30</v>
      </c>
      <c r="U33" s="87" t="str">
        <f>'Effizienz-Faktor-Neu'!C8</f>
        <v>10,3x72 Gian-Marchet®</v>
      </c>
      <c r="V33" s="89">
        <f>'Effizienz-Faktor-Neu'!U8</f>
        <v>10.464864864864865</v>
      </c>
    </row>
    <row r="34" spans="20:22" x14ac:dyDescent="0.15">
      <c r="T34" s="86">
        <v>31</v>
      </c>
      <c r="U34" s="87" t="str">
        <f>'Effizienz-Faktor-Neu'!C24</f>
        <v>.375 Ruger</v>
      </c>
      <c r="V34" s="89">
        <f>'Effizienz-Faktor-Neu'!U24</f>
        <v>10.584</v>
      </c>
    </row>
    <row r="35" spans="20:22" x14ac:dyDescent="0.15">
      <c r="T35" s="86">
        <v>32</v>
      </c>
      <c r="U35" s="87" t="str">
        <f>'Effizienz-Faktor-Neu'!C12</f>
        <v>.375 Holland &amp; Holland Magnum</v>
      </c>
      <c r="V35" s="89">
        <f>'Effizienz-Faktor-Neu'!U12</f>
        <v>10.641726618705036</v>
      </c>
    </row>
    <row r="36" spans="20:22" x14ac:dyDescent="0.15">
      <c r="T36" s="86">
        <v>33</v>
      </c>
      <c r="U36" s="87" t="str">
        <f>'Effizienz-Faktor-Neu'!C19</f>
        <v>10,3x72 Gian-Marchet®</v>
      </c>
      <c r="V36" s="89">
        <f>'Effizienz-Faktor-Neu'!U19</f>
        <v>10.656493150684932</v>
      </c>
    </row>
    <row r="37" spans="20:22" x14ac:dyDescent="0.15">
      <c r="T37" s="86">
        <v>34</v>
      </c>
      <c r="U37" s="87" t="str">
        <f>'Effizienz-Faktor-Neu'!C13</f>
        <v>.375 Holland &amp; Holland Magnum</v>
      </c>
      <c r="V37" s="89">
        <f>'Effizienz-Faktor-Neu'!U13</f>
        <v>10.69090909090909</v>
      </c>
    </row>
    <row r="38" spans="20:22" x14ac:dyDescent="0.15">
      <c r="T38" s="86">
        <v>35</v>
      </c>
      <c r="U38" s="87" t="str">
        <f>'Effizienz-Faktor-Neu'!C131</f>
        <v>10.3x60R</v>
      </c>
      <c r="V38" s="89">
        <f>'Effizienz-Faktor-Neu'!U131</f>
        <v>10.725446428571429</v>
      </c>
    </row>
    <row r="39" spans="20:22" x14ac:dyDescent="0.15">
      <c r="T39" s="86">
        <v>36</v>
      </c>
      <c r="U39" s="87" t="str">
        <f>'Effizienz-Faktor-Neu'!C17</f>
        <v>.375 Holland &amp; Holland Magnum</v>
      </c>
      <c r="V39" s="89">
        <f>'Effizienz-Faktor-Neu'!U17</f>
        <v>10.783450704225352</v>
      </c>
    </row>
    <row r="40" spans="20:22" x14ac:dyDescent="0.15">
      <c r="T40" s="86">
        <v>37</v>
      </c>
      <c r="U40" s="87" t="str">
        <f>'Effizienz-Faktor-Neu'!C5</f>
        <v>.416/323 Gian-Marchet®</v>
      </c>
      <c r="V40" s="89">
        <f>'Effizienz-Faktor-Neu'!U5</f>
        <v>11.061818181818182</v>
      </c>
    </row>
    <row r="41" spans="20:22" x14ac:dyDescent="0.15">
      <c r="T41" s="86">
        <v>38</v>
      </c>
      <c r="U41" s="87" t="str">
        <f>'Effizienz-Faktor-Neu'!C45</f>
        <v>9,3x62 Drückjagd</v>
      </c>
      <c r="V41" s="89">
        <f>'Effizienz-Faktor-Neu'!U45</f>
        <v>11.466852173913043</v>
      </c>
    </row>
    <row r="42" spans="20:22" x14ac:dyDescent="0.15">
      <c r="T42" s="86">
        <v>39</v>
      </c>
      <c r="U42" s="87" t="str">
        <f>'Effizienz-Faktor-Neu'!C47</f>
        <v>.338 Lapua Magnum</v>
      </c>
      <c r="V42" s="89">
        <f>'Effizienz-Faktor-Neu'!U47</f>
        <v>11.47301052631579</v>
      </c>
    </row>
    <row r="43" spans="20:22" x14ac:dyDescent="0.15">
      <c r="T43" s="86">
        <v>40</v>
      </c>
      <c r="U43" s="87" t="str">
        <f>'Effizienz-Faktor-Neu'!C40</f>
        <v>.338 Lapua Magnum</v>
      </c>
      <c r="V43" s="89">
        <f>'Effizienz-Faktor-Neu'!U40</f>
        <v>11.500318681318682</v>
      </c>
    </row>
    <row r="44" spans="20:22" x14ac:dyDescent="0.15">
      <c r="T44" s="86">
        <v>41</v>
      </c>
      <c r="U44" s="87" t="str">
        <f>'Effizienz-Faktor-Neu'!C89</f>
        <v>9,3x74R</v>
      </c>
      <c r="V44" s="89">
        <f>'Effizienz-Faktor-Neu'!U89</f>
        <v>11.564816666666667</v>
      </c>
    </row>
    <row r="45" spans="20:22" x14ac:dyDescent="0.15">
      <c r="T45" s="86">
        <v>42</v>
      </c>
      <c r="U45" s="87" t="str">
        <f>'Effizienz-Faktor-Neu'!C44</f>
        <v>.338 Lapua Magnum</v>
      </c>
      <c r="V45" s="89">
        <f>'Effizienz-Faktor-Neu'!U44</f>
        <v>11.673611111111111</v>
      </c>
    </row>
    <row r="46" spans="20:22" x14ac:dyDescent="0.15">
      <c r="T46" s="86">
        <v>43</v>
      </c>
      <c r="U46" s="87" t="str">
        <f>'Effizienz-Faktor-Neu'!C93</f>
        <v>9,3x74R</v>
      </c>
      <c r="V46" s="89">
        <f>'Effizienz-Faktor-Neu'!U93</f>
        <v>11.803017857142857</v>
      </c>
    </row>
    <row r="47" spans="20:22" x14ac:dyDescent="0.15">
      <c r="T47" s="86">
        <v>44</v>
      </c>
      <c r="U47" s="87" t="str">
        <f>'Effizienz-Faktor-Neu'!C18</f>
        <v>.338 Winchester Magnum</v>
      </c>
      <c r="V47" s="89">
        <f>'Effizienz-Faktor-Neu'!U18</f>
        <v>11.908128571428572</v>
      </c>
    </row>
    <row r="48" spans="20:22" x14ac:dyDescent="0.15">
      <c r="T48" s="86">
        <v>45</v>
      </c>
      <c r="U48" s="87" t="str">
        <f>'Effizienz-Faktor-Neu'!C66</f>
        <v>9,3x62</v>
      </c>
      <c r="V48" s="89">
        <f>'Effizienz-Faktor-Neu'!U66</f>
        <v>11.918376068376068</v>
      </c>
    </row>
    <row r="49" spans="20:22" x14ac:dyDescent="0.15">
      <c r="T49" s="86">
        <v>46</v>
      </c>
      <c r="U49" s="87" t="str">
        <f>'Effizienz-Faktor-Neu'!C7</f>
        <v>.376 Steyr</v>
      </c>
      <c r="V49" s="89">
        <f>'Effizienz-Faktor-Neu'!U7</f>
        <v>11.955018867924528</v>
      </c>
    </row>
    <row r="50" spans="20:22" x14ac:dyDescent="0.15">
      <c r="T50" s="86">
        <v>47</v>
      </c>
      <c r="U50" s="87" t="str">
        <f>'Effizienz-Faktor-Neu'!C54</f>
        <v>9,3x62</v>
      </c>
      <c r="V50" s="89">
        <f>'Effizienz-Faktor-Neu'!U54</f>
        <v>12.001543408360128</v>
      </c>
    </row>
    <row r="51" spans="20:22" x14ac:dyDescent="0.15">
      <c r="T51" s="86">
        <v>48</v>
      </c>
      <c r="U51" s="87" t="str">
        <f>'Effizienz-Faktor-Neu'!C15</f>
        <v>9,3x64</v>
      </c>
      <c r="V51" s="89">
        <f>'Effizienz-Faktor-Neu'!U15</f>
        <v>12.125525179856115</v>
      </c>
    </row>
    <row r="52" spans="20:22" x14ac:dyDescent="0.15">
      <c r="T52" s="86">
        <v>49</v>
      </c>
      <c r="U52" s="87" t="str">
        <f>'Effizienz-Faktor-Neu'!C14</f>
        <v>9,3x64</v>
      </c>
      <c r="V52" s="89">
        <f>'Effizienz-Faktor-Neu'!U14</f>
        <v>12.1968</v>
      </c>
    </row>
    <row r="53" spans="20:22" x14ac:dyDescent="0.15">
      <c r="T53" s="86">
        <v>50</v>
      </c>
      <c r="U53" s="87" t="str">
        <f>'Effizienz-Faktor-Neu'!C92</f>
        <v>9,3x74R</v>
      </c>
      <c r="V53" s="89">
        <f>'Effizienz-Faktor-Neu'!U92</f>
        <v>12.240166666666665</v>
      </c>
    </row>
    <row r="54" spans="20:22" x14ac:dyDescent="0.15">
      <c r="T54" s="86">
        <v>51</v>
      </c>
      <c r="U54" s="87" t="str">
        <f>'Effizienz-Faktor-Neu'!C48</f>
        <v>9,3x62</v>
      </c>
      <c r="V54" s="89">
        <f>'Effizienz-Faktor-Neu'!U48</f>
        <v>12.263513513513514</v>
      </c>
    </row>
    <row r="55" spans="20:22" x14ac:dyDescent="0.15">
      <c r="T55" s="86">
        <v>52</v>
      </c>
      <c r="U55" s="87" t="str">
        <f>'Effizienz-Faktor-Neu'!C118</f>
        <v>.300 Weatherby Magnum</v>
      </c>
      <c r="V55" s="89">
        <f>'Effizienz-Faktor-Neu'!U118</f>
        <v>12.336046511627906</v>
      </c>
    </row>
    <row r="56" spans="20:22" x14ac:dyDescent="0.15">
      <c r="T56" s="86">
        <v>53</v>
      </c>
      <c r="U56" s="87" t="str">
        <f>'Effizienz-Faktor-Neu'!C51</f>
        <v>9,3x62</v>
      </c>
      <c r="V56" s="89">
        <f>'Effizienz-Faktor-Neu'!U51</f>
        <v>12.390254237288136</v>
      </c>
    </row>
    <row r="57" spans="20:22" x14ac:dyDescent="0.15">
      <c r="T57" s="86">
        <v>54</v>
      </c>
      <c r="U57" s="87" t="str">
        <f>'Effizienz-Faktor-Neu'!C75</f>
        <v>8mm Remington Magnum</v>
      </c>
      <c r="V57" s="89">
        <f>'Effizienz-Faktor-Neu'!U75</f>
        <v>12.528640522875818</v>
      </c>
    </row>
    <row r="58" spans="20:22" x14ac:dyDescent="0.15">
      <c r="T58" s="86">
        <v>55</v>
      </c>
      <c r="U58" s="87" t="str">
        <f>'Effizienz-Faktor-Neu'!C111</f>
        <v>7,82 Warbird</v>
      </c>
      <c r="V58" s="89">
        <f>'Effizienz-Faktor-Neu'!U111</f>
        <v>12.617475728155339</v>
      </c>
    </row>
    <row r="59" spans="20:22" x14ac:dyDescent="0.15">
      <c r="T59" s="86">
        <v>56</v>
      </c>
      <c r="U59" s="87" t="str">
        <f>'Effizienz-Faktor-Neu'!C6</f>
        <v>.416/323 Gian-Marchet®</v>
      </c>
      <c r="V59" s="89">
        <f>'Effizienz-Faktor-Neu'!U6</f>
        <v>12.683420479302834</v>
      </c>
    </row>
    <row r="60" spans="20:22" x14ac:dyDescent="0.15">
      <c r="T60" s="86">
        <v>57</v>
      </c>
      <c r="U60" s="87" t="str">
        <f>'Effizienz-Faktor-Neu'!C25</f>
        <v>8x68S</v>
      </c>
      <c r="V60" s="89">
        <f>'Effizienz-Faktor-Neu'!U25</f>
        <v>12.899281690140846</v>
      </c>
    </row>
    <row r="61" spans="20:22" x14ac:dyDescent="0.15">
      <c r="T61" s="86">
        <v>58</v>
      </c>
      <c r="U61" s="87" t="str">
        <f>'Effizienz-Faktor-Neu'!C23</f>
        <v>9,3x64</v>
      </c>
      <c r="V61" s="89">
        <f>'Effizienz-Faktor-Neu'!U23</f>
        <v>12.938882352941176</v>
      </c>
    </row>
    <row r="62" spans="20:22" x14ac:dyDescent="0.15">
      <c r="T62" s="86">
        <v>59</v>
      </c>
      <c r="U62" s="87" t="str">
        <f>'Effizienz-Faktor-Neu'!C41</f>
        <v>8x68S</v>
      </c>
      <c r="V62" s="89">
        <f>'Effizienz-Faktor-Neu'!U41</f>
        <v>12.938882352941176</v>
      </c>
    </row>
    <row r="63" spans="20:22" x14ac:dyDescent="0.15">
      <c r="T63" s="86">
        <v>60</v>
      </c>
      <c r="U63" s="87" t="str">
        <f>'Effizienz-Faktor-Neu'!C52</f>
        <v>.338 Winchester Magnum</v>
      </c>
      <c r="V63" s="89">
        <f>'Effizienz-Faktor-Neu'!U52</f>
        <v>12.983685039370078</v>
      </c>
    </row>
    <row r="64" spans="20:22" x14ac:dyDescent="0.15">
      <c r="T64" s="86">
        <v>61</v>
      </c>
      <c r="U64" s="87" t="str">
        <f>'Effizienz-Faktor-Neu'!C102</f>
        <v>8x75RS</v>
      </c>
      <c r="V64" s="89">
        <f>'Effizienz-Faktor-Neu'!U102</f>
        <v>13.000396825396825</v>
      </c>
    </row>
    <row r="65" spans="20:22" x14ac:dyDescent="0.15">
      <c r="T65" s="86">
        <v>62</v>
      </c>
      <c r="U65" s="87" t="str">
        <f>'Effizienz-Faktor-Neu'!C33</f>
        <v>.300 Weatherby Magnum</v>
      </c>
      <c r="V65" s="89">
        <f>'Effizienz-Faktor-Neu'!U33</f>
        <v>13.075557065217392</v>
      </c>
    </row>
    <row r="66" spans="20:22" x14ac:dyDescent="0.15">
      <c r="T66" s="86">
        <v>63</v>
      </c>
      <c r="U66" s="87" t="str">
        <f>'Effizienz-Faktor-Neu'!C50</f>
        <v>.338 Winchester Magnum</v>
      </c>
      <c r="V66" s="89">
        <f>'Effizienz-Faktor-Neu'!U50</f>
        <v>13.127070866141732</v>
      </c>
    </row>
    <row r="67" spans="20:22" x14ac:dyDescent="0.15">
      <c r="T67" s="86">
        <v>64</v>
      </c>
      <c r="U67" s="87" t="str">
        <f>'Effizienz-Faktor-Neu'!C110</f>
        <v>7,82 Warbird</v>
      </c>
      <c r="V67" s="89">
        <f>'Effizienz-Faktor-Neu'!U110</f>
        <v>13.245266331658291</v>
      </c>
    </row>
    <row r="68" spans="20:22" x14ac:dyDescent="0.15">
      <c r="T68" s="86">
        <v>65</v>
      </c>
      <c r="U68" s="87" t="str">
        <f>'Effizienz-Faktor-Neu'!C96</f>
        <v>8x75RS</v>
      </c>
      <c r="V68" s="89">
        <f>'Effizienz-Faktor-Neu'!U96</f>
        <v>13.54017094017094</v>
      </c>
    </row>
    <row r="69" spans="20:22" x14ac:dyDescent="0.15">
      <c r="T69" s="86">
        <v>66</v>
      </c>
      <c r="U69" s="87" t="str">
        <f>'Effizienz-Faktor-Neu'!C49</f>
        <v>8x64S</v>
      </c>
      <c r="V69" s="89">
        <f>'Effizienz-Faktor-Neu'!U49</f>
        <v>13.600018867924527</v>
      </c>
    </row>
    <row r="70" spans="20:22" x14ac:dyDescent="0.15">
      <c r="T70" s="86">
        <v>64</v>
      </c>
      <c r="U70" s="87" t="str">
        <f>'Effizienz-Faktor-Neu'!C121</f>
        <v>8x57IRS</v>
      </c>
      <c r="V70" s="89">
        <f>'Effizienz-Faktor-Neu'!U121</f>
        <v>13.744505263157894</v>
      </c>
    </row>
    <row r="71" spans="20:22" x14ac:dyDescent="0.15">
      <c r="T71" s="86">
        <v>68</v>
      </c>
      <c r="U71" s="87" t="str">
        <f>'Effizienz-Faktor-Neu'!C106</f>
        <v>.300 Weatherby Magnum</v>
      </c>
      <c r="V71" s="89">
        <f>'Effizienz-Faktor-Neu'!U106</f>
        <v>13.790520000000001</v>
      </c>
    </row>
    <row r="72" spans="20:22" x14ac:dyDescent="0.15">
      <c r="T72" s="86">
        <v>69</v>
      </c>
      <c r="U72" s="87" t="str">
        <f>'Effizienz-Faktor-Neu'!C108</f>
        <v>.300 Weatherby Magnum</v>
      </c>
      <c r="V72" s="89">
        <f>'Effizienz-Faktor-Neu'!U108</f>
        <v>13.796658227848102</v>
      </c>
    </row>
    <row r="73" spans="20:22" x14ac:dyDescent="0.15">
      <c r="T73" s="86">
        <v>70</v>
      </c>
      <c r="U73" s="87" t="str">
        <f>'Effizienz-Faktor-Neu'!C63</f>
        <v>7mm STW</v>
      </c>
      <c r="V73" s="89">
        <f>'Effizienz-Faktor-Neu'!U63</f>
        <v>13.832012195121951</v>
      </c>
    </row>
    <row r="74" spans="20:22" x14ac:dyDescent="0.15">
      <c r="T74" s="86">
        <v>71</v>
      </c>
      <c r="U74" s="87" t="str">
        <f>'Effizienz-Faktor-Neu'!C53</f>
        <v>8x57IS</v>
      </c>
      <c r="V74" s="89">
        <f>'Effizienz-Faktor-Neu'!U53</f>
        <v>13.850181818181818</v>
      </c>
    </row>
    <row r="75" spans="20:22" x14ac:dyDescent="0.15">
      <c r="T75" s="86">
        <v>72</v>
      </c>
      <c r="U75" s="87" t="str">
        <f>'Effizienz-Faktor-Neu'!C31</f>
        <v>8x64S</v>
      </c>
      <c r="V75" s="89">
        <f>'Effizienz-Faktor-Neu'!U31</f>
        <v>13.89423076923077</v>
      </c>
    </row>
    <row r="76" spans="20:22" x14ac:dyDescent="0.15">
      <c r="T76" s="86">
        <v>73</v>
      </c>
      <c r="U76" s="87" t="str">
        <f>'Effizienz-Faktor-Neu'!C104</f>
        <v>7x66 SE von Hofe</v>
      </c>
      <c r="V76" s="89">
        <f>'Effizienz-Faktor-Neu'!U104</f>
        <v>14.000320512820513</v>
      </c>
    </row>
    <row r="77" spans="20:22" x14ac:dyDescent="0.15">
      <c r="T77" s="86">
        <v>74</v>
      </c>
      <c r="U77" s="87" t="str">
        <f>'Effizienz-Faktor-Neu'!C74</f>
        <v>8x57IS</v>
      </c>
      <c r="V77" s="89">
        <f>'Effizienz-Faktor-Neu'!U74</f>
        <v>14.139108910891089</v>
      </c>
    </row>
    <row r="78" spans="20:22" x14ac:dyDescent="0.15">
      <c r="T78" s="86">
        <v>75</v>
      </c>
      <c r="U78" s="87" t="str">
        <f>'Effizienz-Faktor-Neu'!C99</f>
        <v>.300 Weatherby Magnum</v>
      </c>
      <c r="V78" s="89">
        <f>'Effizienz-Faktor-Neu'!U99</f>
        <v>14.336486486486487</v>
      </c>
    </row>
    <row r="79" spans="20:22" x14ac:dyDescent="0.15">
      <c r="T79" s="86">
        <v>76</v>
      </c>
      <c r="U79" s="87" t="str">
        <f>'Effizienz-Faktor-Neu'!C34</f>
        <v>.300 WSM</v>
      </c>
      <c r="V79" s="89">
        <f>'Effizienz-Faktor-Neu'!U34</f>
        <v>14.647813953488372</v>
      </c>
    </row>
    <row r="80" spans="20:22" x14ac:dyDescent="0.15">
      <c r="T80" s="86">
        <v>77</v>
      </c>
      <c r="U80" s="87" t="str">
        <f>'Effizienz-Faktor-Neu'!C100</f>
        <v>.270 Winchester</v>
      </c>
      <c r="V80" s="89">
        <f>'Effizienz-Faktor-Neu'!U100</f>
        <v>14.674796747967479</v>
      </c>
    </row>
    <row r="81" spans="20:22" x14ac:dyDescent="0.15">
      <c r="T81" s="86">
        <v>78</v>
      </c>
      <c r="U81" s="87" t="str">
        <f>'Effizienz-Faktor-Neu'!C76</f>
        <v>8x57IS</v>
      </c>
      <c r="V81" s="89">
        <f>'Effizienz-Faktor-Neu'!U76</f>
        <v>14.688979999999999</v>
      </c>
    </row>
    <row r="82" spans="20:22" x14ac:dyDescent="0.15">
      <c r="T82" s="86">
        <v>79</v>
      </c>
      <c r="U82" s="87" t="str">
        <f>'Effizienz-Faktor-Neu'!C97</f>
        <v>7x66 SE von Hofe</v>
      </c>
      <c r="V82" s="89">
        <f>'Effizienz-Faktor-Neu'!U97</f>
        <v>14.714119205298013</v>
      </c>
    </row>
    <row r="83" spans="20:22" x14ac:dyDescent="0.15">
      <c r="T83" s="86">
        <v>80</v>
      </c>
      <c r="U83" s="87" t="str">
        <f>'Effizienz-Faktor-Neu'!C73</f>
        <v>8x57IS</v>
      </c>
      <c r="V83" s="89">
        <f>'Effizienz-Faktor-Neu'!U73</f>
        <v>14.831882845188286</v>
      </c>
    </row>
    <row r="84" spans="20:22" x14ac:dyDescent="0.15">
      <c r="T84" s="86">
        <v>81</v>
      </c>
      <c r="U84" s="87" t="str">
        <f>'Effizienz-Faktor-Neu'!C61</f>
        <v>8x57IS</v>
      </c>
      <c r="V84" s="89">
        <f>'Effizienz-Faktor-Neu'!U61</f>
        <v>14.884930693069307</v>
      </c>
    </row>
    <row r="85" spans="20:22" x14ac:dyDescent="0.15">
      <c r="T85" s="86">
        <v>82</v>
      </c>
      <c r="U85" s="87" t="str">
        <f>'Effizienz-Faktor-Neu'!C65</f>
        <v>8x57IS</v>
      </c>
      <c r="V85" s="89">
        <f>'Effizienz-Faktor-Neu'!U65</f>
        <v>14.918877551020408</v>
      </c>
    </row>
    <row r="86" spans="20:22" x14ac:dyDescent="0.15">
      <c r="T86" s="86">
        <v>83</v>
      </c>
      <c r="U86" s="87" t="str">
        <f>'Effizienz-Faktor-Neu'!C101</f>
        <v>7,5x55</v>
      </c>
      <c r="V86" s="89">
        <f>'Effizienz-Faktor-Neu'!U101</f>
        <v>15.05218018018018</v>
      </c>
    </row>
    <row r="87" spans="20:22" x14ac:dyDescent="0.15">
      <c r="T87" s="86">
        <v>84</v>
      </c>
      <c r="U87" s="87" t="str">
        <f>'Effizienz-Faktor-Neu'!C125</f>
        <v>6,5x68R</v>
      </c>
      <c r="V87" s="89">
        <f>'Effizienz-Faktor-Neu'!U125</f>
        <v>15.05418320610687</v>
      </c>
    </row>
    <row r="88" spans="20:22" x14ac:dyDescent="0.15">
      <c r="T88" s="86">
        <v>85</v>
      </c>
      <c r="U88" s="87" t="str">
        <f>'Effizienz-Faktor-Neu'!C85</f>
        <v>.300 Winchester Magnum</v>
      </c>
      <c r="V88" s="89">
        <f>'Effizienz-Faktor-Neu'!U85</f>
        <v>15.097804511278195</v>
      </c>
    </row>
    <row r="89" spans="20:22" x14ac:dyDescent="0.15">
      <c r="T89" s="86">
        <v>86</v>
      </c>
      <c r="U89" s="87" t="str">
        <f>'Effizienz-Faktor-Neu'!C117</f>
        <v>6,5x68</v>
      </c>
      <c r="V89" s="89">
        <f>'Effizienz-Faktor-Neu'!U117</f>
        <v>15.26474820143885</v>
      </c>
    </row>
    <row r="90" spans="20:22" x14ac:dyDescent="0.15">
      <c r="T90" s="86">
        <v>87</v>
      </c>
      <c r="U90" s="87" t="str">
        <f>'Effizienz-Faktor-Neu'!C122</f>
        <v>6,5x68R</v>
      </c>
      <c r="V90" s="89">
        <f>'Effizienz-Faktor-Neu'!U122</f>
        <v>15.406805970149254</v>
      </c>
    </row>
    <row r="91" spans="20:22" x14ac:dyDescent="0.15">
      <c r="T91" s="86">
        <v>88</v>
      </c>
      <c r="U91" s="87" t="str">
        <f>'Effizienz-Faktor-Neu'!C91</f>
        <v>7,5x55</v>
      </c>
      <c r="V91" s="89">
        <f>'Effizienz-Faktor-Neu'!U91</f>
        <v>15.504166666666666</v>
      </c>
    </row>
    <row r="92" spans="20:22" x14ac:dyDescent="0.15">
      <c r="T92" s="86">
        <v>89</v>
      </c>
      <c r="U92" s="87" t="str">
        <f>'Effizienz-Faktor-Neu'!C82</f>
        <v>.300 Winchester Magnum</v>
      </c>
      <c r="V92" s="89">
        <f>'Effizienz-Faktor-Neu'!U82</f>
        <v>15.553218045112782</v>
      </c>
    </row>
    <row r="93" spans="20:22" x14ac:dyDescent="0.15">
      <c r="T93" s="86">
        <v>90</v>
      </c>
      <c r="U93" s="87" t="str">
        <f>'Effizienz-Faktor-Neu'!C64</f>
        <v>8x57IS</v>
      </c>
      <c r="V93" s="89">
        <f>'Effizienz-Faktor-Neu'!U64</f>
        <v>15.553723404255319</v>
      </c>
    </row>
    <row r="94" spans="20:22" x14ac:dyDescent="0.15">
      <c r="T94" s="86">
        <v>91</v>
      </c>
      <c r="U94" s="87" t="str">
        <f>'Effizienz-Faktor-Neu'!C78</f>
        <v>.300 WSM</v>
      </c>
      <c r="V94" s="89">
        <f>'Effizienz-Faktor-Neu'!U78</f>
        <v>15.576323987538942</v>
      </c>
    </row>
    <row r="95" spans="20:22" x14ac:dyDescent="0.15">
      <c r="T95" s="86">
        <v>92</v>
      </c>
      <c r="U95" s="87" t="str">
        <f>'Effizienz-Faktor-Neu'!C84</f>
        <v>7mm Weatherby Magnum</v>
      </c>
      <c r="V95" s="89">
        <f>'Effizienz-Faktor-Neu'!U84</f>
        <v>15.680970149253731</v>
      </c>
    </row>
    <row r="96" spans="20:22" x14ac:dyDescent="0.15">
      <c r="T96" s="86">
        <v>93</v>
      </c>
      <c r="U96" s="87" t="str">
        <f>'Effizienz-Faktor-Neu'!C116</f>
        <v>6,5x68</v>
      </c>
      <c r="V96" s="89">
        <f>'Effizienz-Faktor-Neu'!U116</f>
        <v>15.706140845070422</v>
      </c>
    </row>
    <row r="97" spans="20:22" x14ac:dyDescent="0.15">
      <c r="T97" s="86">
        <v>94</v>
      </c>
      <c r="U97" s="87" t="str">
        <f>'Effizienz-Faktor-Neu'!C87</f>
        <v>.30-06 Springfield</v>
      </c>
      <c r="V97" s="89">
        <f>'Effizienz-Faktor-Neu'!U87</f>
        <v>15.801541284403669</v>
      </c>
    </row>
    <row r="98" spans="20:22" x14ac:dyDescent="0.15">
      <c r="T98" s="86">
        <v>95</v>
      </c>
      <c r="U98" s="87" t="str">
        <f>'Effizienz-Faktor-Neu'!C72</f>
        <v>7mm Remington Magnum</v>
      </c>
      <c r="V98" s="89">
        <f>'Effizienz-Faktor-Neu'!U72</f>
        <v>15.936585365853658</v>
      </c>
    </row>
    <row r="99" spans="20:22" x14ac:dyDescent="0.15">
      <c r="T99" s="86">
        <v>96</v>
      </c>
      <c r="U99" s="87" t="str">
        <f>'Effizienz-Faktor-Neu'!C69</f>
        <v>7mm WSM</v>
      </c>
      <c r="V99" s="89">
        <f>'Effizienz-Faktor-Neu'!U69</f>
        <v>15.937574803149605</v>
      </c>
    </row>
    <row r="100" spans="20:22" x14ac:dyDescent="0.15">
      <c r="T100" s="86">
        <v>97</v>
      </c>
      <c r="U100" s="87" t="str">
        <f>'Effizienz-Faktor-Neu'!C67</f>
        <v>7,5x55</v>
      </c>
      <c r="V100" s="89">
        <f>'Effizienz-Faktor-Neu'!U67</f>
        <v>16.059313725490195</v>
      </c>
    </row>
    <row r="101" spans="20:22" x14ac:dyDescent="0.15">
      <c r="T101" s="86">
        <v>98</v>
      </c>
      <c r="U101" s="87" t="str">
        <f>'Effizienz-Faktor-Neu'!C88</f>
        <v>.30-06 Springfield</v>
      </c>
      <c r="V101" s="89">
        <f>'Effizienz-Faktor-Neu'!U88</f>
        <v>16.099654545454545</v>
      </c>
    </row>
    <row r="102" spans="20:22" x14ac:dyDescent="0.15">
      <c r="T102" s="86">
        <v>99</v>
      </c>
      <c r="U102" s="87" t="str">
        <f>'Effizienz-Faktor-Neu'!C95</f>
        <v>.30 R Blaser</v>
      </c>
      <c r="V102" s="89">
        <f>'Effizienz-Faktor-Neu'!U95</f>
        <v>16.216683760683761</v>
      </c>
    </row>
    <row r="103" spans="20:22" x14ac:dyDescent="0.15">
      <c r="T103" s="86">
        <v>100</v>
      </c>
      <c r="U103" s="87" t="str">
        <f>'Effizienz-Faktor-Neu'!C68</f>
        <v>.300 WSM</v>
      </c>
      <c r="V103" s="89">
        <f>'Effizienz-Faktor-Neu'!U68</f>
        <v>16.323161290322581</v>
      </c>
    </row>
    <row r="104" spans="20:22" x14ac:dyDescent="0.15">
      <c r="T104" s="86">
        <v>101</v>
      </c>
      <c r="U104" s="87" t="str">
        <f>'Effizienz-Faktor-Neu'!C90</f>
        <v>.30-06 Springfield</v>
      </c>
      <c r="V104" s="89">
        <f>'Effizienz-Faktor-Neu'!U90</f>
        <v>16.337287822878228</v>
      </c>
    </row>
    <row r="105" spans="20:22" x14ac:dyDescent="0.15">
      <c r="T105" s="86">
        <v>102</v>
      </c>
      <c r="U105" s="87" t="str">
        <f>'Effizienz-Faktor-Neu'!C77</f>
        <v>.270 Winchester</v>
      </c>
      <c r="V105" s="89">
        <f>'Effizienz-Faktor-Neu'!U77</f>
        <v>16.362962962962964</v>
      </c>
    </row>
    <row r="106" spans="20:22" x14ac:dyDescent="0.15">
      <c r="T106" s="86">
        <v>103</v>
      </c>
      <c r="U106" s="87" t="str">
        <f>'Effizienz-Faktor-Neu'!C71</f>
        <v>7mm WSM</v>
      </c>
      <c r="V106" s="89">
        <f>'Effizienz-Faktor-Neu'!U71</f>
        <v>16.396958677685951</v>
      </c>
    </row>
    <row r="107" spans="20:22" x14ac:dyDescent="0.15">
      <c r="T107" s="86">
        <v>104</v>
      </c>
      <c r="U107" s="87" t="str">
        <f>'Effizienz-Faktor-Neu'!C103</f>
        <v>7x65R</v>
      </c>
      <c r="V107" s="89">
        <f>'Effizienz-Faktor-Neu'!U103</f>
        <v>16.671698113207547</v>
      </c>
    </row>
    <row r="108" spans="20:22" x14ac:dyDescent="0.15">
      <c r="T108" s="86">
        <v>105</v>
      </c>
      <c r="U108" s="87" t="str">
        <f>'Effizienz-Faktor-Neu'!C59</f>
        <v>7x64</v>
      </c>
      <c r="V108" s="89">
        <f>'Effizienz-Faktor-Neu'!U59</f>
        <v>16.975869158878503</v>
      </c>
    </row>
    <row r="109" spans="20:22" x14ac:dyDescent="0.15">
      <c r="T109" s="86">
        <v>106</v>
      </c>
      <c r="U109" s="87" t="str">
        <f>'Effizienz-Faktor-Neu'!C62</f>
        <v>7x64</v>
      </c>
      <c r="V109" s="89">
        <f>'Effizienz-Faktor-Neu'!U62</f>
        <v>17.089920792079205</v>
      </c>
    </row>
    <row r="110" spans="20:22" x14ac:dyDescent="0.15">
      <c r="T110" s="86">
        <v>107</v>
      </c>
      <c r="U110" s="87" t="str">
        <f>'Effizienz-Faktor-Neu'!C80</f>
        <v>7x64</v>
      </c>
      <c r="V110" s="89">
        <f>'Effizienz-Faktor-Neu'!U80</f>
        <v>17.264220183486238</v>
      </c>
    </row>
    <row r="111" spans="20:22" x14ac:dyDescent="0.15">
      <c r="T111" s="86">
        <v>108</v>
      </c>
      <c r="U111" s="87" t="str">
        <f>'Effizienz-Faktor-Neu'!C107</f>
        <v>6,5x65 RWS</v>
      </c>
      <c r="V111" s="89">
        <f>'Effizienz-Faktor-Neu'!U107</f>
        <v>17.40378947368421</v>
      </c>
    </row>
    <row r="112" spans="20:22" x14ac:dyDescent="0.15">
      <c r="T112" s="86">
        <v>109</v>
      </c>
      <c r="U112" s="87" t="str">
        <f>'Effizienz-Faktor-Neu'!C55</f>
        <v>7x64</v>
      </c>
      <c r="V112" s="89">
        <f>'Effizienz-Faktor-Neu'!U55</f>
        <v>17.571564356435644</v>
      </c>
    </row>
    <row r="113" spans="20:22" x14ac:dyDescent="0.15">
      <c r="T113" s="86">
        <v>110</v>
      </c>
      <c r="U113" s="87" t="str">
        <f>'Effizienz-Faktor-Neu'!C56</f>
        <v>7x64</v>
      </c>
      <c r="V113" s="89">
        <f>'Effizienz-Faktor-Neu'!U56</f>
        <v>17.709619999999997</v>
      </c>
    </row>
    <row r="114" spans="20:22" x14ac:dyDescent="0.15">
      <c r="T114" s="86">
        <v>111</v>
      </c>
      <c r="U114" s="87" t="str">
        <f>'Effizienz-Faktor-Neu'!C129</f>
        <v>6,5x57R</v>
      </c>
      <c r="V114" s="89">
        <f>'Effizienz-Faktor-Neu'!U129</f>
        <v>17.964505747126438</v>
      </c>
    </row>
    <row r="115" spans="20:22" x14ac:dyDescent="0.15">
      <c r="T115" s="86">
        <v>112</v>
      </c>
      <c r="U115" s="87" t="str">
        <f>'Effizienz-Faktor-Neu'!C39</f>
        <v>.284 Winchester</v>
      </c>
      <c r="V115" s="89">
        <f>'Effizienz-Faktor-Neu'!U39</f>
        <v>17.994306122448979</v>
      </c>
    </row>
    <row r="116" spans="20:22" x14ac:dyDescent="0.15">
      <c r="T116" s="86">
        <v>113</v>
      </c>
      <c r="U116" s="87" t="str">
        <f>'Effizienz-Faktor-Neu'!C113</f>
        <v>6,5x57</v>
      </c>
      <c r="V116" s="89">
        <f>'Effizienz-Faktor-Neu'!U113</f>
        <v>18.05</v>
      </c>
    </row>
    <row r="117" spans="20:22" x14ac:dyDescent="0.15">
      <c r="T117" s="86">
        <v>114</v>
      </c>
      <c r="U117" s="87" t="str">
        <f>'Effizienz-Faktor-Neu'!C86</f>
        <v>7x57</v>
      </c>
      <c r="V117" s="89">
        <f>'Effizienz-Faktor-Neu'!U86</f>
        <v>18.120805369127517</v>
      </c>
    </row>
    <row r="118" spans="20:22" x14ac:dyDescent="0.15">
      <c r="T118" s="86">
        <v>115</v>
      </c>
      <c r="U118" s="87" t="str">
        <f>'Effizienz-Faktor-Neu'!C94</f>
        <v>6,5x65 RWS</v>
      </c>
      <c r="V118" s="89">
        <f>'Effizienz-Faktor-Neu'!U94</f>
        <v>18.2182</v>
      </c>
    </row>
    <row r="119" spans="20:22" x14ac:dyDescent="0.15">
      <c r="T119" s="86">
        <v>116</v>
      </c>
      <c r="U119" s="87" t="str">
        <f>'Effizienz-Faktor-Neu'!C81</f>
        <v>6,5x64 Brenneke</v>
      </c>
      <c r="V119" s="89">
        <f>'Effizienz-Faktor-Neu'!U81</f>
        <v>18.370666666666668</v>
      </c>
    </row>
    <row r="120" spans="20:22" x14ac:dyDescent="0.15">
      <c r="T120" s="86">
        <v>117</v>
      </c>
      <c r="U120" s="87" t="str">
        <f>'Effizienz-Faktor-Neu'!C115</f>
        <v>6,5x55 SE</v>
      </c>
      <c r="V120" s="89">
        <f>'Effizienz-Faktor-Neu'!U115</f>
        <v>18.409090909090907</v>
      </c>
    </row>
    <row r="121" spans="20:22" x14ac:dyDescent="0.15">
      <c r="T121" s="86">
        <v>118</v>
      </c>
      <c r="U121" s="87" t="str">
        <f>'Effizienz-Faktor-Neu'!C21</f>
        <v>.308 Winchester</v>
      </c>
      <c r="V121" s="89">
        <f>'Effizienz-Faktor-Neu'!U21</f>
        <v>18.420930232558142</v>
      </c>
    </row>
    <row r="122" spans="20:22" x14ac:dyDescent="0.15">
      <c r="T122" s="86">
        <v>119</v>
      </c>
      <c r="U122" s="87" t="str">
        <f>'Effizienz-Faktor-Neu'!C83</f>
        <v>6,5x64 Brenneke</v>
      </c>
      <c r="V122" s="89">
        <f>'Effizienz-Faktor-Neu'!U83</f>
        <v>18.506942307692309</v>
      </c>
    </row>
    <row r="123" spans="20:22" x14ac:dyDescent="0.15">
      <c r="T123" s="86">
        <v>120</v>
      </c>
      <c r="U123" s="87" t="str">
        <f>'Effizienz-Faktor-Neu'!C112</f>
        <v>6,5x57</v>
      </c>
      <c r="V123" s="89">
        <f>'Effizienz-Faktor-Neu'!U112</f>
        <v>18.602105263157892</v>
      </c>
    </row>
    <row r="124" spans="20:22" x14ac:dyDescent="0.15">
      <c r="T124" s="86">
        <v>121</v>
      </c>
      <c r="U124" s="87" t="str">
        <f>'Effizienz-Faktor-Neu'!C105</f>
        <v>6,5-284Norma</v>
      </c>
      <c r="V124" s="89">
        <f>'Effizienz-Faktor-Neu'!U105</f>
        <v>18.616897196261682</v>
      </c>
    </row>
    <row r="125" spans="20:22" x14ac:dyDescent="0.15">
      <c r="T125" s="86">
        <v>122</v>
      </c>
      <c r="U125" s="87" t="str">
        <f>'Effizienz-Faktor-Neu'!C130</f>
        <v>6,5x57R</v>
      </c>
      <c r="V125" s="89">
        <f>'Effizienz-Faktor-Neu'!U130</f>
        <v>18.645950617283951</v>
      </c>
    </row>
    <row r="126" spans="20:22" x14ac:dyDescent="0.15">
      <c r="T126" s="86">
        <v>123</v>
      </c>
      <c r="U126" s="87" t="str">
        <f>'Effizienz-Faktor-Neu'!C27</f>
        <v>.308 Winchester</v>
      </c>
      <c r="V126" s="89">
        <f>'Effizienz-Faktor-Neu'!U27</f>
        <v>18.660240963855419</v>
      </c>
    </row>
    <row r="127" spans="20:22" x14ac:dyDescent="0.15">
      <c r="T127" s="86">
        <v>124</v>
      </c>
      <c r="U127" s="87" t="str">
        <f>'Effizienz-Faktor-Neu'!C79</f>
        <v>6,5x64 Brenneke</v>
      </c>
      <c r="V127" s="89">
        <f>'Effizienz-Faktor-Neu'!U79</f>
        <v>18.691588785046729</v>
      </c>
    </row>
    <row r="128" spans="20:22" x14ac:dyDescent="0.15">
      <c r="T128" s="86">
        <v>125</v>
      </c>
      <c r="U128" s="87" t="str">
        <f>'Effizienz-Faktor-Neu'!C98</f>
        <v>6,5-284Norma</v>
      </c>
      <c r="V128" s="89">
        <f>'Effizienz-Faktor-Neu'!U98</f>
        <v>18.979029702970298</v>
      </c>
    </row>
    <row r="129" spans="20:22" x14ac:dyDescent="0.15">
      <c r="T129" s="86">
        <v>126</v>
      </c>
      <c r="U129" s="87" t="str">
        <f>'Effizienz-Faktor-Neu'!C30</f>
        <v>7mm-08</v>
      </c>
      <c r="V129" s="89">
        <f>'Effizienz-Faktor-Neu'!U30</f>
        <v>19.129662650602413</v>
      </c>
    </row>
    <row r="130" spans="20:22" x14ac:dyDescent="0.15">
      <c r="T130" s="86">
        <v>127</v>
      </c>
      <c r="U130" s="87" t="str">
        <f>'Effizienz-Faktor-Neu'!C114</f>
        <v>6,5x55 SE</v>
      </c>
      <c r="V130" s="89">
        <f>'Effizienz-Faktor-Neu'!U114</f>
        <v>19.735542168674698</v>
      </c>
    </row>
    <row r="131" spans="20:22" x14ac:dyDescent="0.15">
      <c r="T131" s="86">
        <v>128</v>
      </c>
      <c r="U131" s="87" t="str">
        <f>'Effizienz-Faktor-Neu'!C70</f>
        <v>.260 Remington</v>
      </c>
      <c r="V131" s="89">
        <f>'Effizienz-Faktor-Neu'!U70</f>
        <v>19.785623529411765</v>
      </c>
    </row>
    <row r="132" spans="20:22" x14ac:dyDescent="0.15">
      <c r="T132" s="86">
        <v>129</v>
      </c>
      <c r="U132" s="87" t="str">
        <f>'Effizienz-Faktor-Neu'!C37</f>
        <v>7mm-08</v>
      </c>
      <c r="V132" s="89">
        <f>'Effizienz-Faktor-Neu'!U37</f>
        <v>19.918421052631579</v>
      </c>
    </row>
    <row r="133" spans="20:22" x14ac:dyDescent="0.15">
      <c r="T133" s="86">
        <v>130</v>
      </c>
      <c r="U133" s="87" t="str">
        <f>'Effizienz-Faktor-Neu'!C109</f>
        <v>6,5x55 SE</v>
      </c>
      <c r="V133" s="89">
        <f>'Effizienz-Faktor-Neu'!U109</f>
        <v>20</v>
      </c>
    </row>
    <row r="134" spans="20:22" x14ac:dyDescent="0.15">
      <c r="T134" s="86">
        <v>131</v>
      </c>
      <c r="U134" s="87" t="str">
        <f>'Effizienz-Faktor-Neu'!C35</f>
        <v>7mm-08</v>
      </c>
      <c r="V134" s="89">
        <f>'Effizienz-Faktor-Neu'!U35</f>
        <v>20.205025000000003</v>
      </c>
    </row>
    <row r="135" spans="20:22" x14ac:dyDescent="0.15">
      <c r="T135" s="86">
        <v>132</v>
      </c>
      <c r="U135" s="87" t="str">
        <f>'Effizienz-Faktor-Neu'!C60</f>
        <v>.260 Remington</v>
      </c>
      <c r="V135" s="89">
        <f>'Effizienz-Faktor-Neu'!U60</f>
        <v>20.989728395061729</v>
      </c>
    </row>
    <row r="136" spans="20:22" x14ac:dyDescent="0.15">
      <c r="T136" s="86">
        <v>133</v>
      </c>
      <c r="U136" s="87" t="str">
        <f>'Effizienz-Faktor-Neu'!C57</f>
        <v>.260 Remington</v>
      </c>
      <c r="V136" s="89">
        <f>'Effizienz-Faktor-Neu'!U57</f>
        <v>21.252099999999999</v>
      </c>
    </row>
  </sheetData>
  <sortState ref="U4:V136">
    <sortCondition ref="V4:V136"/>
  </sortState>
  <phoneticPr fontId="0" type="noConversion"/>
  <pageMargins left="0.31496062992125984" right="0.47244094488188981" top="0.49" bottom="0.62" header="0.27559055118110237" footer="0.15748031496062992"/>
  <pageSetup paperSize="9" scale="80" fitToHeight="2" orientation="landscape" r:id="rId1"/>
  <headerFooter alignWithMargins="0">
    <oddHeader>&amp;CGian-Marchet® Geschosse</oddHeader>
    <oddFooter>&amp;L&amp;"Rockwell,Standard"&amp;8&amp;F&amp;C&amp;"Rockwell,Fett"&amp;8Copyright (c) by
Gian-Marchet®-Geschosse
Alle Rechte vorbehalten
2008&amp;R&amp;8&amp;P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136"/>
  <sheetViews>
    <sheetView topLeftCell="B1" zoomScaleNormal="100" workbookViewId="0">
      <selection activeCell="U136" sqref="U4:V136"/>
    </sheetView>
  </sheetViews>
  <sheetFormatPr baseColWidth="10" defaultColWidth="9" defaultRowHeight="10.5" x14ac:dyDescent="0.15"/>
  <cols>
    <col min="1" max="1" width="4" style="2" customWidth="1"/>
    <col min="2" max="2" width="6.125" style="2" customWidth="1"/>
    <col min="3" max="3" width="19" style="1" customWidth="1"/>
    <col min="4" max="4" width="7.25" style="2" customWidth="1"/>
    <col min="5" max="5" width="6" style="2" customWidth="1"/>
    <col min="6" max="6" width="5.25" style="2" customWidth="1"/>
    <col min="7" max="7" width="7.125" style="2" customWidth="1"/>
    <col min="8" max="8" width="7.5" style="2" customWidth="1"/>
    <col min="9" max="9" width="6.75" style="2" customWidth="1"/>
    <col min="10" max="10" width="6.25" style="2" customWidth="1"/>
    <col min="11" max="11" width="5.25" style="2" customWidth="1"/>
    <col min="12" max="12" width="4.875" style="2" customWidth="1"/>
    <col min="13" max="13" width="6.75" style="2" customWidth="1"/>
    <col min="14" max="14" width="6.125" style="2" customWidth="1"/>
    <col min="15" max="15" width="5.5" style="2" customWidth="1"/>
    <col min="16" max="19" width="4.75" style="2" customWidth="1"/>
    <col min="20" max="20" width="5.375" style="37" customWidth="1"/>
    <col min="21" max="21" width="17.5" style="85" customWidth="1"/>
    <col min="22" max="16384" width="9" style="1"/>
  </cols>
  <sheetData>
    <row r="1" spans="1:22" s="41" customFormat="1" ht="6" customHeight="1" thickBot="1" x14ac:dyDescent="0.4">
      <c r="A1" s="39"/>
      <c r="B1" s="40"/>
      <c r="D1" s="40"/>
      <c r="E1" s="40"/>
      <c r="F1" s="40"/>
      <c r="G1" s="40"/>
      <c r="H1" s="40"/>
      <c r="I1" s="40"/>
      <c r="J1" s="40"/>
      <c r="K1" s="40"/>
      <c r="L1" s="40"/>
      <c r="M1" s="40"/>
      <c r="N1" s="40"/>
      <c r="O1" s="40"/>
      <c r="P1" s="40"/>
      <c r="Q1" s="40"/>
      <c r="R1" s="40"/>
      <c r="S1" s="40"/>
      <c r="T1" s="42"/>
      <c r="U1" s="84"/>
    </row>
    <row r="2" spans="1:22" ht="137.25" customHeight="1" thickBot="1" x14ac:dyDescent="0.4">
      <c r="A2" s="44"/>
      <c r="B2" s="45"/>
      <c r="C2" s="46"/>
      <c r="D2" s="45"/>
      <c r="E2" s="45"/>
      <c r="F2" s="45"/>
      <c r="G2" s="45"/>
      <c r="H2" s="45"/>
      <c r="I2" s="45"/>
      <c r="J2" s="45"/>
      <c r="K2" s="45"/>
      <c r="L2" s="45"/>
      <c r="M2" s="45"/>
      <c r="N2" s="45"/>
      <c r="O2" s="45"/>
      <c r="P2" s="45"/>
      <c r="Q2" s="45"/>
      <c r="R2" s="45"/>
      <c r="S2" s="45"/>
      <c r="T2" s="47"/>
      <c r="U2" s="82" t="s">
        <v>105</v>
      </c>
    </row>
    <row r="4" spans="1:22" x14ac:dyDescent="0.15">
      <c r="T4" s="86">
        <v>1</v>
      </c>
      <c r="U4" s="88" t="str">
        <f>'Effizienz-Faktor-Neu'!C134</f>
        <v>10.3x60R</v>
      </c>
      <c r="V4" s="89">
        <f>'Effizienz-Faktor-Neu'!T134</f>
        <v>3171.9274018544093</v>
      </c>
    </row>
    <row r="5" spans="1:22" x14ac:dyDescent="0.15">
      <c r="T5" s="86">
        <v>2</v>
      </c>
      <c r="U5" s="88" t="str">
        <f>'Effizienz-Faktor-Neu'!C131</f>
        <v>10.3x60R</v>
      </c>
      <c r="V5" s="89">
        <f>'Effizienz-Faktor-Neu'!T131</f>
        <v>3190.8360599876696</v>
      </c>
    </row>
    <row r="6" spans="1:22" x14ac:dyDescent="0.15">
      <c r="T6" s="86">
        <v>3</v>
      </c>
      <c r="U6" s="88" t="str">
        <f>'Effizienz-Faktor-Neu'!C133</f>
        <v>10.3x60R</v>
      </c>
      <c r="V6" s="89">
        <f>'Effizienz-Faktor-Neu'!T133</f>
        <v>3316.8876781591421</v>
      </c>
    </row>
    <row r="7" spans="1:22" x14ac:dyDescent="0.15">
      <c r="T7" s="86">
        <v>4</v>
      </c>
      <c r="U7" s="88" t="str">
        <f>'Effizienz-Faktor-Neu'!C132</f>
        <v>10.3x60R</v>
      </c>
      <c r="V7" s="89">
        <f>'Effizienz-Faktor-Neu'!T132</f>
        <v>3398.4936448440099</v>
      </c>
    </row>
    <row r="8" spans="1:22" x14ac:dyDescent="0.15">
      <c r="T8" s="86">
        <v>5</v>
      </c>
      <c r="U8" s="88" t="str">
        <f>'Effizienz-Faktor-Neu'!C135</f>
        <v>.500/416 NE</v>
      </c>
      <c r="V8" s="89">
        <f>'Effizienz-Faktor-Neu'!T135</f>
        <v>3516.4989999277764</v>
      </c>
    </row>
    <row r="9" spans="1:22" x14ac:dyDescent="0.15">
      <c r="T9" s="86">
        <v>6</v>
      </c>
      <c r="U9" s="88" t="str">
        <f>'Effizienz-Faktor-Neu'!C136</f>
        <v>.500/416 NE</v>
      </c>
      <c r="V9" s="89">
        <f>'Effizienz-Faktor-Neu'!T136</f>
        <v>3552.4052808888309</v>
      </c>
    </row>
    <row r="10" spans="1:22" x14ac:dyDescent="0.15">
      <c r="T10" s="86">
        <v>7</v>
      </c>
      <c r="U10" s="88" t="str">
        <f>'Effizienz-Faktor-Neu'!C137</f>
        <v>.500/416 NE</v>
      </c>
      <c r="V10" s="89">
        <f>'Effizienz-Faktor-Neu'!T137</f>
        <v>3573.5925887271342</v>
      </c>
    </row>
    <row r="11" spans="1:22" x14ac:dyDescent="0.15">
      <c r="T11" s="86">
        <v>8</v>
      </c>
      <c r="U11" s="88" t="str">
        <f>'Effizienz-Faktor-Neu'!C124</f>
        <v>10.3x60R</v>
      </c>
      <c r="V11" s="89">
        <f>'Effizienz-Faktor-Neu'!T124</f>
        <v>3627.3629754370627</v>
      </c>
    </row>
    <row r="12" spans="1:22" x14ac:dyDescent="0.15">
      <c r="T12" s="86">
        <v>9</v>
      </c>
      <c r="U12" s="88" t="str">
        <f>'Effizienz-Faktor-Neu'!C130</f>
        <v>6,5x57R</v>
      </c>
      <c r="V12" s="89">
        <f>'Effizienz-Faktor-Neu'!T130</f>
        <v>3741.8310326048349</v>
      </c>
    </row>
    <row r="13" spans="1:22" x14ac:dyDescent="0.15">
      <c r="T13" s="86">
        <v>10</v>
      </c>
      <c r="U13" s="88" t="str">
        <f>'Effizienz-Faktor-Neu'!C128</f>
        <v>.416 Rigby</v>
      </c>
      <c r="V13" s="89">
        <f>'Effizienz-Faktor-Neu'!T128</f>
        <v>3760.3059512448208</v>
      </c>
    </row>
    <row r="14" spans="1:22" x14ac:dyDescent="0.15">
      <c r="T14" s="86">
        <v>11</v>
      </c>
      <c r="U14" s="88" t="str">
        <f>'Effizienz-Faktor-Neu'!C127</f>
        <v>10.3x60R</v>
      </c>
      <c r="V14" s="89">
        <f>'Effizienz-Faktor-Neu'!T127</f>
        <v>3766.1407146028605</v>
      </c>
    </row>
    <row r="15" spans="1:22" x14ac:dyDescent="0.15">
      <c r="T15" s="86">
        <v>12</v>
      </c>
      <c r="U15" s="88" t="str">
        <f>'Effizienz-Faktor-Neu'!C129</f>
        <v>6,5x57R</v>
      </c>
      <c r="V15" s="89">
        <f>'Effizienz-Faktor-Neu'!T129</f>
        <v>3845.4729618746919</v>
      </c>
    </row>
    <row r="16" spans="1:22" x14ac:dyDescent="0.15">
      <c r="T16" s="86">
        <v>13</v>
      </c>
      <c r="U16" s="88" t="str">
        <f>'Effizienz-Faktor-Neu'!C121</f>
        <v>8x57IRS</v>
      </c>
      <c r="V16" s="89">
        <f>'Effizienz-Faktor-Neu'!T121</f>
        <v>3872.5056901968678</v>
      </c>
    </row>
    <row r="17" spans="20:22" x14ac:dyDescent="0.15">
      <c r="T17" s="86">
        <v>14</v>
      </c>
      <c r="U17" s="88" t="str">
        <f>'Effizienz-Faktor-Neu'!C123</f>
        <v>10.3x60R</v>
      </c>
      <c r="V17" s="89">
        <f>'Effizienz-Faktor-Neu'!T123</f>
        <v>3972.2652991683235</v>
      </c>
    </row>
    <row r="18" spans="20:22" x14ac:dyDescent="0.15">
      <c r="T18" s="86">
        <v>15</v>
      </c>
      <c r="U18" s="88" t="str">
        <f>'Effizienz-Faktor-Neu'!C126</f>
        <v>10.3x60R</v>
      </c>
      <c r="V18" s="89">
        <f>'Effizienz-Faktor-Neu'!T126</f>
        <v>3984.6841166757831</v>
      </c>
    </row>
    <row r="19" spans="20:22" x14ac:dyDescent="0.15">
      <c r="T19" s="86">
        <v>16</v>
      </c>
      <c r="U19" s="88" t="str">
        <f>'Effizienz-Faktor-Neu'!C119</f>
        <v>10.3x60R</v>
      </c>
      <c r="V19" s="89">
        <f>'Effizienz-Faktor-Neu'!T119</f>
        <v>4243.9068310242346</v>
      </c>
    </row>
    <row r="20" spans="20:22" x14ac:dyDescent="0.15">
      <c r="T20" s="86">
        <v>17</v>
      </c>
      <c r="U20" s="88" t="str">
        <f>'Effizienz-Faktor-Neu'!C120</f>
        <v>10.3x60R</v>
      </c>
      <c r="V20" s="89">
        <f>'Effizienz-Faktor-Neu'!T120</f>
        <v>4243.9068310242346</v>
      </c>
    </row>
    <row r="21" spans="20:22" x14ac:dyDescent="0.15">
      <c r="T21" s="86">
        <v>18</v>
      </c>
      <c r="U21" s="88" t="str">
        <f>'Effizienz-Faktor-Neu'!C114</f>
        <v>6,5x55 SE</v>
      </c>
      <c r="V21" s="89">
        <f>'Effizienz-Faktor-Neu'!T114</f>
        <v>4261.9029308947001</v>
      </c>
    </row>
    <row r="22" spans="20:22" x14ac:dyDescent="0.15">
      <c r="T22" s="86">
        <v>19</v>
      </c>
      <c r="U22" s="88" t="str">
        <f>'Effizienz-Faktor-Neu'!C92</f>
        <v>9,3x74R</v>
      </c>
      <c r="V22" s="89">
        <f>'Effizienz-Faktor-Neu'!T92</f>
        <v>4364.6226795476514</v>
      </c>
    </row>
    <row r="23" spans="20:22" x14ac:dyDescent="0.15">
      <c r="T23" s="86">
        <v>20</v>
      </c>
      <c r="U23" s="88" t="str">
        <f>'Effizienz-Faktor-Neu'!C125</f>
        <v>6,5x68R</v>
      </c>
      <c r="V23" s="89">
        <f>'Effizienz-Faktor-Neu'!T125</f>
        <v>4385.5353137327957</v>
      </c>
    </row>
    <row r="24" spans="20:22" x14ac:dyDescent="0.15">
      <c r="T24" s="86">
        <v>21</v>
      </c>
      <c r="U24" s="88" t="str">
        <f>'Effizienz-Faktor-Neu'!C109</f>
        <v>6,5x55 SE</v>
      </c>
      <c r="V24" s="89">
        <f>'Effizienz-Faktor-Neu'!T109</f>
        <v>4391.895612882774</v>
      </c>
    </row>
    <row r="25" spans="20:22" x14ac:dyDescent="0.15">
      <c r="T25" s="86">
        <v>22</v>
      </c>
      <c r="U25" s="88" t="str">
        <f>'Effizienz-Faktor-Neu'!C96</f>
        <v>8x75RS</v>
      </c>
      <c r="V25" s="89">
        <f>'Effizienz-Faktor-Neu'!T96</f>
        <v>4397.5365906623238</v>
      </c>
    </row>
    <row r="26" spans="20:22" x14ac:dyDescent="0.15">
      <c r="T26" s="86">
        <v>23</v>
      </c>
      <c r="U26" s="88" t="str">
        <f>'Effizienz-Faktor-Neu'!C112</f>
        <v>6,5x57</v>
      </c>
      <c r="V26" s="89">
        <f>'Effizienz-Faktor-Neu'!T112</f>
        <v>4404.7398029453871</v>
      </c>
    </row>
    <row r="27" spans="20:22" x14ac:dyDescent="0.15">
      <c r="T27" s="86">
        <v>24</v>
      </c>
      <c r="U27" s="88" t="str">
        <f>'Effizienz-Faktor-Neu'!C115</f>
        <v>6,5x55 SE</v>
      </c>
      <c r="V27" s="89">
        <f>'Effizienz-Faktor-Neu'!T115</f>
        <v>4411.1161626109269</v>
      </c>
    </row>
    <row r="28" spans="20:22" x14ac:dyDescent="0.15">
      <c r="T28" s="86">
        <v>25</v>
      </c>
      <c r="U28" s="88" t="str">
        <f>'Effizienz-Faktor-Neu'!C122</f>
        <v>6,5x68R</v>
      </c>
      <c r="V28" s="89">
        <f>'Effizienz-Faktor-Neu'!T122</f>
        <v>4415.6525662835229</v>
      </c>
    </row>
    <row r="29" spans="20:22" x14ac:dyDescent="0.15">
      <c r="T29" s="86">
        <v>26</v>
      </c>
      <c r="U29" s="88" t="str">
        <f>'Effizienz-Faktor-Neu'!C102</f>
        <v>8x75RS</v>
      </c>
      <c r="V29" s="89">
        <f>'Effizienz-Faktor-Neu'!T102</f>
        <v>4422.3014789444114</v>
      </c>
    </row>
    <row r="30" spans="20:22" x14ac:dyDescent="0.15">
      <c r="T30" s="86">
        <v>27</v>
      </c>
      <c r="U30" s="88" t="str">
        <f>'Effizienz-Faktor-Neu'!C101</f>
        <v>7,5x55</v>
      </c>
      <c r="V30" s="89">
        <f>'Effizienz-Faktor-Neu'!T101</f>
        <v>4444.4593607210154</v>
      </c>
    </row>
    <row r="31" spans="20:22" x14ac:dyDescent="0.15">
      <c r="T31" s="86">
        <v>28</v>
      </c>
      <c r="U31" s="88" t="str">
        <f>'Effizienz-Faktor-Neu'!C93</f>
        <v>9,3x74R</v>
      </c>
      <c r="V31" s="89">
        <f>'Effizienz-Faktor-Neu'!T93</f>
        <v>4444.5874521576188</v>
      </c>
    </row>
    <row r="32" spans="20:22" x14ac:dyDescent="0.15">
      <c r="T32" s="86">
        <v>29</v>
      </c>
      <c r="U32" s="88" t="str">
        <f>'Effizienz-Faktor-Neu'!C76</f>
        <v>8x57IS</v>
      </c>
      <c r="V32" s="89">
        <f>'Effizienz-Faktor-Neu'!T76</f>
        <v>4458.0329924235639</v>
      </c>
    </row>
    <row r="33" spans="20:22" x14ac:dyDescent="0.15">
      <c r="T33" s="86">
        <v>30</v>
      </c>
      <c r="U33" s="88" t="str">
        <f>'Effizienz-Faktor-Neu'!C113</f>
        <v>6,5x57</v>
      </c>
      <c r="V33" s="89">
        <f>'Effizienz-Faktor-Neu'!T113</f>
        <v>4464.184558158463</v>
      </c>
    </row>
    <row r="34" spans="20:22" x14ac:dyDescent="0.15">
      <c r="T34" s="86">
        <v>31</v>
      </c>
      <c r="U34" s="88" t="str">
        <f>'Effizienz-Faktor-Neu'!C73</f>
        <v>8x57IS</v>
      </c>
      <c r="V34" s="89">
        <f>'Effizienz-Faktor-Neu'!T73</f>
        <v>4468.4112378792843</v>
      </c>
    </row>
    <row r="35" spans="20:22" x14ac:dyDescent="0.15">
      <c r="T35" s="86">
        <v>32</v>
      </c>
      <c r="U35" s="88" t="str">
        <f>'Effizienz-Faktor-Neu'!C91</f>
        <v>7,5x55</v>
      </c>
      <c r="V35" s="89">
        <f>'Effizienz-Faktor-Neu'!T91</f>
        <v>4470.9718623305225</v>
      </c>
    </row>
    <row r="36" spans="20:22" x14ac:dyDescent="0.15">
      <c r="T36" s="86">
        <v>33</v>
      </c>
      <c r="U36" s="88" t="str">
        <f>'Effizienz-Faktor-Neu'!C64</f>
        <v>8x57IS</v>
      </c>
      <c r="V36" s="89">
        <f>'Effizienz-Faktor-Neu'!T64</f>
        <v>4473.0393178770873</v>
      </c>
    </row>
    <row r="37" spans="20:22" x14ac:dyDescent="0.15">
      <c r="T37" s="86">
        <v>34</v>
      </c>
      <c r="U37" s="88" t="str">
        <f>'Effizienz-Faktor-Neu'!C89</f>
        <v>9,3x74R</v>
      </c>
      <c r="V37" s="89">
        <f>'Effizienz-Faktor-Neu'!T89</f>
        <v>4510.7003148671974</v>
      </c>
    </row>
    <row r="38" spans="20:22" x14ac:dyDescent="0.15">
      <c r="T38" s="86">
        <v>35</v>
      </c>
      <c r="U38" s="88" t="str">
        <f>'Effizienz-Faktor-Neu'!C95</f>
        <v>.30 R Blaser</v>
      </c>
      <c r="V38" s="89">
        <f>'Effizienz-Faktor-Neu'!T95</f>
        <v>4515.4739719504205</v>
      </c>
    </row>
    <row r="39" spans="20:22" x14ac:dyDescent="0.15">
      <c r="T39" s="86">
        <v>36</v>
      </c>
      <c r="U39" s="88" t="str">
        <f>'Effizienz-Faktor-Neu'!C103</f>
        <v>7x65R</v>
      </c>
      <c r="V39" s="89">
        <f>'Effizienz-Faktor-Neu'!T103</f>
        <v>4539.5589239553719</v>
      </c>
    </row>
    <row r="40" spans="20:22" x14ac:dyDescent="0.15">
      <c r="T40" s="86">
        <v>37</v>
      </c>
      <c r="U40" s="88" t="str">
        <f>'Effizienz-Faktor-Neu'!C90</f>
        <v>.30-06 Springfield</v>
      </c>
      <c r="V40" s="89">
        <f>'Effizienz-Faktor-Neu'!T90</f>
        <v>4549.0626263546637</v>
      </c>
    </row>
    <row r="41" spans="20:22" x14ac:dyDescent="0.15">
      <c r="T41" s="86">
        <v>38</v>
      </c>
      <c r="U41" s="88" t="str">
        <f>'Effizienz-Faktor-Neu'!C65</f>
        <v>8x57IS</v>
      </c>
      <c r="V41" s="89">
        <f>'Effizienz-Faktor-Neu'!T65</f>
        <v>4564.0364189276916</v>
      </c>
    </row>
    <row r="42" spans="20:22" x14ac:dyDescent="0.15">
      <c r="T42" s="86">
        <v>39</v>
      </c>
      <c r="U42" s="88" t="str">
        <f>'Effizienz-Faktor-Neu'!C86</f>
        <v>7x57</v>
      </c>
      <c r="V42" s="89">
        <f>'Effizienz-Faktor-Neu'!T86</f>
        <v>4564.5716853328431</v>
      </c>
    </row>
    <row r="43" spans="20:22" x14ac:dyDescent="0.15">
      <c r="T43" s="86">
        <v>40</v>
      </c>
      <c r="U43" s="88" t="str">
        <f>'Effizienz-Faktor-Neu'!C74</f>
        <v>8x57IS</v>
      </c>
      <c r="V43" s="89">
        <f>'Effizienz-Faktor-Neu'!T74</f>
        <v>4572.492812504318</v>
      </c>
    </row>
    <row r="44" spans="20:22" x14ac:dyDescent="0.15">
      <c r="T44" s="86">
        <v>41</v>
      </c>
      <c r="U44" s="88" t="str">
        <f>'Effizienz-Faktor-Neu'!C105</f>
        <v>6,5-284Norma</v>
      </c>
      <c r="V44" s="89">
        <f>'Effizienz-Faktor-Neu'!T105</f>
        <v>4584.0169821092441</v>
      </c>
    </row>
    <row r="45" spans="20:22" x14ac:dyDescent="0.15">
      <c r="T45" s="86">
        <v>42</v>
      </c>
      <c r="U45" s="88" t="str">
        <f>'Effizienz-Faktor-Neu'!C88</f>
        <v>.30-06 Springfield</v>
      </c>
      <c r="V45" s="89">
        <f>'Effizienz-Faktor-Neu'!T88</f>
        <v>4606.5728997599062</v>
      </c>
    </row>
    <row r="46" spans="20:22" x14ac:dyDescent="0.15">
      <c r="T46" s="86">
        <v>43</v>
      </c>
      <c r="U46" s="88" t="str">
        <f>'Effizienz-Faktor-Neu'!C61</f>
        <v>8x57IS</v>
      </c>
      <c r="V46" s="89">
        <f>'Effizienz-Faktor-Neu'!T61</f>
        <v>4607.8628555991763</v>
      </c>
    </row>
    <row r="47" spans="20:22" x14ac:dyDescent="0.15">
      <c r="T47" s="86">
        <v>44</v>
      </c>
      <c r="U47" s="88" t="str">
        <f>'Effizienz-Faktor-Neu'!C98</f>
        <v>6,5-284Norma</v>
      </c>
      <c r="V47" s="89">
        <f>'Effizienz-Faktor-Neu'!T98</f>
        <v>4623.0592109147838</v>
      </c>
    </row>
    <row r="48" spans="20:22" x14ac:dyDescent="0.15">
      <c r="T48" s="86">
        <v>45</v>
      </c>
      <c r="U48" s="88" t="str">
        <f>'Effizienz-Faktor-Neu'!C87</f>
        <v>.30-06 Springfield</v>
      </c>
      <c r="V48" s="89">
        <f>'Effizienz-Faktor-Neu'!T87</f>
        <v>4659.5897234144322</v>
      </c>
    </row>
    <row r="49" spans="20:22" x14ac:dyDescent="0.15">
      <c r="T49" s="86">
        <v>46</v>
      </c>
      <c r="U49" s="88" t="str">
        <f>'Effizienz-Faktor-Neu'!C58</f>
        <v>10,3x74R</v>
      </c>
      <c r="V49" s="89">
        <f>'Effizienz-Faktor-Neu'!T58</f>
        <v>4664.2481091769878</v>
      </c>
    </row>
    <row r="50" spans="20:22" x14ac:dyDescent="0.15">
      <c r="T50" s="86">
        <v>47</v>
      </c>
      <c r="U50" s="88" t="str">
        <f>'Effizienz-Faktor-Neu'!C67</f>
        <v>7,5x55</v>
      </c>
      <c r="V50" s="89">
        <f>'Effizienz-Faktor-Neu'!T67</f>
        <v>4699.0436672199967</v>
      </c>
    </row>
    <row r="51" spans="20:22" x14ac:dyDescent="0.15">
      <c r="T51" s="86">
        <v>48</v>
      </c>
      <c r="U51" s="88" t="str">
        <f>'Effizienz-Faktor-Neu'!C107</f>
        <v>6,5x65 RWS</v>
      </c>
      <c r="V51" s="89">
        <f>'Effizienz-Faktor-Neu'!T107</f>
        <v>4725.4774315381273</v>
      </c>
    </row>
    <row r="52" spans="20:22" x14ac:dyDescent="0.15">
      <c r="T52" s="86">
        <v>49</v>
      </c>
      <c r="U52" s="88" t="str">
        <f>'Effizienz-Faktor-Neu'!C118</f>
        <v>.300 Weatherby Magnum</v>
      </c>
      <c r="V52" s="89">
        <f>'Effizienz-Faktor-Neu'!T118</f>
        <v>4741.7651883504996</v>
      </c>
    </row>
    <row r="53" spans="20:22" x14ac:dyDescent="0.15">
      <c r="T53" s="86">
        <v>50</v>
      </c>
      <c r="U53" s="88" t="str">
        <f>'Effizienz-Faktor-Neu'!C108</f>
        <v>.300 Weatherby Magnum</v>
      </c>
      <c r="V53" s="89">
        <f>'Effizienz-Faktor-Neu'!T108</f>
        <v>4745.0151987606096</v>
      </c>
    </row>
    <row r="54" spans="20:22" x14ac:dyDescent="0.15">
      <c r="T54" s="86">
        <v>51</v>
      </c>
      <c r="U54" s="88" t="str">
        <f>'Effizienz-Faktor-Neu'!C99</f>
        <v>.300 Weatherby Magnum</v>
      </c>
      <c r="V54" s="89">
        <f>'Effizienz-Faktor-Neu'!T99</f>
        <v>4754.792015791023</v>
      </c>
    </row>
    <row r="55" spans="20:22" x14ac:dyDescent="0.15">
      <c r="T55" s="86">
        <v>52</v>
      </c>
      <c r="U55" s="88" t="str">
        <f>'Effizienz-Faktor-Neu'!C106</f>
        <v>.300 Weatherby Magnum</v>
      </c>
      <c r="V55" s="89">
        <f>'Effizienz-Faktor-Neu'!T106</f>
        <v>4754.792015791023</v>
      </c>
    </row>
    <row r="56" spans="20:22" x14ac:dyDescent="0.15">
      <c r="T56" s="86">
        <v>53</v>
      </c>
      <c r="U56" s="88" t="str">
        <f>'Effizienz-Faktor-Neu'!C66</f>
        <v>9,3x62</v>
      </c>
      <c r="V56" s="89">
        <f>'Effizienz-Faktor-Neu'!T66</f>
        <v>4759.9026668679371</v>
      </c>
    </row>
    <row r="57" spans="20:22" x14ac:dyDescent="0.15">
      <c r="T57" s="86">
        <v>54</v>
      </c>
      <c r="U57" s="88" t="str">
        <f>'Effizienz-Faktor-Neu'!C80</f>
        <v>7x64</v>
      </c>
      <c r="V57" s="89">
        <f>'Effizienz-Faktor-Neu'!T80</f>
        <v>4766.7200442836529</v>
      </c>
    </row>
    <row r="58" spans="20:22" x14ac:dyDescent="0.15">
      <c r="T58" s="86">
        <v>55</v>
      </c>
      <c r="U58" s="88" t="str">
        <f>'Effizienz-Faktor-Neu'!C116</f>
        <v>6,5x68</v>
      </c>
      <c r="V58" s="89">
        <f>'Effizienz-Faktor-Neu'!T116</f>
        <v>4771.5154353534317</v>
      </c>
    </row>
    <row r="59" spans="20:22" x14ac:dyDescent="0.15">
      <c r="T59" s="86">
        <v>56</v>
      </c>
      <c r="U59" s="88" t="str">
        <f>'Effizienz-Faktor-Neu'!C117</f>
        <v>6,5x68</v>
      </c>
      <c r="V59" s="89">
        <f>'Effizienz-Faktor-Neu'!T117</f>
        <v>4771.5154353534317</v>
      </c>
    </row>
    <row r="60" spans="20:22" x14ac:dyDescent="0.15">
      <c r="T60" s="86">
        <v>57</v>
      </c>
      <c r="U60" s="88" t="str">
        <f>'Effizienz-Faktor-Neu'!C52</f>
        <v>.338 Winchester Magnum</v>
      </c>
      <c r="V60" s="89">
        <f>'Effizienz-Faktor-Neu'!T52</f>
        <v>4788.7665906372422</v>
      </c>
    </row>
    <row r="61" spans="20:22" x14ac:dyDescent="0.15">
      <c r="T61" s="86">
        <v>58</v>
      </c>
      <c r="U61" s="88" t="str">
        <f>'Effizienz-Faktor-Neu'!C82</f>
        <v>.300 Winchester Magnum</v>
      </c>
      <c r="V61" s="89">
        <f>'Effizienz-Faktor-Neu'!T82</f>
        <v>4789.9394424366756</v>
      </c>
    </row>
    <row r="62" spans="20:22" x14ac:dyDescent="0.15">
      <c r="T62" s="86">
        <v>59</v>
      </c>
      <c r="U62" s="88" t="str">
        <f>'Effizienz-Faktor-Neu'!C94</f>
        <v>6,5x65 RWS</v>
      </c>
      <c r="V62" s="89">
        <f>'Effizienz-Faktor-Neu'!T94</f>
        <v>4793.5712678186765</v>
      </c>
    </row>
    <row r="63" spans="20:22" x14ac:dyDescent="0.15">
      <c r="T63" s="86">
        <v>60</v>
      </c>
      <c r="U63" s="88" t="str">
        <f>'Effizienz-Faktor-Neu'!C111</f>
        <v>7,82 Warbird</v>
      </c>
      <c r="V63" s="89">
        <f>'Effizienz-Faktor-Neu'!T111</f>
        <v>4794.4463781567856</v>
      </c>
    </row>
    <row r="64" spans="20:22" x14ac:dyDescent="0.15">
      <c r="T64" s="86">
        <v>61</v>
      </c>
      <c r="U64" s="88" t="str">
        <f>'Effizienz-Faktor-Neu'!C50</f>
        <v>.338 Winchester Magnum</v>
      </c>
      <c r="V64" s="89">
        <f>'Effizienz-Faktor-Neu'!T50</f>
        <v>4804.3760742854201</v>
      </c>
    </row>
    <row r="65" spans="20:22" x14ac:dyDescent="0.15">
      <c r="T65" s="86">
        <v>62</v>
      </c>
      <c r="U65" s="88" t="str">
        <f>'Effizienz-Faktor-Neu'!C110</f>
        <v>7,82 Warbird</v>
      </c>
      <c r="V65" s="89">
        <f>'Effizienz-Faktor-Neu'!T110</f>
        <v>4807.654219418926</v>
      </c>
    </row>
    <row r="66" spans="20:22" x14ac:dyDescent="0.15">
      <c r="T66" s="86">
        <v>63</v>
      </c>
      <c r="U66" s="88" t="str">
        <f>'Effizienz-Faktor-Neu'!C85</f>
        <v>.300 Winchester Magnum</v>
      </c>
      <c r="V66" s="89">
        <f>'Effizienz-Faktor-Neu'!T85</f>
        <v>4810.1264969821823</v>
      </c>
    </row>
    <row r="67" spans="20:22" x14ac:dyDescent="0.15">
      <c r="T67" s="86">
        <v>64</v>
      </c>
      <c r="U67" s="88" t="str">
        <f>'Effizienz-Faktor-Neu'!C75</f>
        <v>8mm Remington Magnum</v>
      </c>
      <c r="V67" s="89">
        <f>'Effizienz-Faktor-Neu'!T75</f>
        <v>4844.8542800666028</v>
      </c>
    </row>
    <row r="68" spans="20:22" x14ac:dyDescent="0.15">
      <c r="T68" s="86">
        <v>65</v>
      </c>
      <c r="U68" s="88" t="str">
        <f>'Effizienz-Faktor-Neu'!C78</f>
        <v>.300 WSM</v>
      </c>
      <c r="V68" s="89">
        <f>'Effizienz-Faktor-Neu'!T78</f>
        <v>4855.3335867580481</v>
      </c>
    </row>
    <row r="69" spans="20:22" x14ac:dyDescent="0.15">
      <c r="T69" s="86">
        <v>66</v>
      </c>
      <c r="U69" s="88" t="str">
        <f>'Effizienz-Faktor-Neu'!C68</f>
        <v>.300 WSM</v>
      </c>
      <c r="V69" s="89">
        <f>'Effizienz-Faktor-Neu'!T68</f>
        <v>4857.6093465831045</v>
      </c>
    </row>
    <row r="70" spans="20:22" x14ac:dyDescent="0.15">
      <c r="T70" s="86">
        <v>64</v>
      </c>
      <c r="U70" s="88" t="str">
        <f>'Effizienz-Faktor-Neu'!C45</f>
        <v>9,3x62 Drückjagd</v>
      </c>
      <c r="V70" s="89">
        <f>'Effizienz-Faktor-Neu'!T45</f>
        <v>4865.5623314380391</v>
      </c>
    </row>
    <row r="71" spans="20:22" x14ac:dyDescent="0.15">
      <c r="T71" s="86">
        <v>68</v>
      </c>
      <c r="U71" s="88" t="str">
        <f>'Effizienz-Faktor-Neu'!C51</f>
        <v>9,3x62</v>
      </c>
      <c r="V71" s="89">
        <f>'Effizienz-Faktor-Neu'!T51</f>
        <v>4865.5623314380391</v>
      </c>
    </row>
    <row r="72" spans="20:22" x14ac:dyDescent="0.15">
      <c r="T72" s="86">
        <v>69</v>
      </c>
      <c r="U72" s="88" t="str">
        <f>'Effizienz-Faktor-Neu'!C60</f>
        <v>.260 Remington</v>
      </c>
      <c r="V72" s="89">
        <f>'Effizienz-Faktor-Neu'!T60</f>
        <v>4882.3493554717343</v>
      </c>
    </row>
    <row r="73" spans="20:22" x14ac:dyDescent="0.15">
      <c r="T73" s="86">
        <v>70</v>
      </c>
      <c r="U73" s="88" t="str">
        <f>'Effizienz-Faktor-Neu'!C53</f>
        <v>8x57IS</v>
      </c>
      <c r="V73" s="89">
        <f>'Effizienz-Faktor-Neu'!T53</f>
        <v>4884.0480196893732</v>
      </c>
    </row>
    <row r="74" spans="20:22" x14ac:dyDescent="0.15">
      <c r="T74" s="86">
        <v>71</v>
      </c>
      <c r="U74" s="88" t="str">
        <f>'Effizienz-Faktor-Neu'!C57</f>
        <v>.260 Remington</v>
      </c>
      <c r="V74" s="89">
        <f>'Effizienz-Faktor-Neu'!T57</f>
        <v>4884.7298280975119</v>
      </c>
    </row>
    <row r="75" spans="20:22" x14ac:dyDescent="0.15">
      <c r="T75" s="86">
        <v>72</v>
      </c>
      <c r="U75" s="88" t="str">
        <f>'Effizienz-Faktor-Neu'!C70</f>
        <v>.260 Remington</v>
      </c>
      <c r="V75" s="89">
        <f>'Effizienz-Faktor-Neu'!T70</f>
        <v>4885.9209351026566</v>
      </c>
    </row>
    <row r="76" spans="20:22" x14ac:dyDescent="0.15">
      <c r="T76" s="86">
        <v>73</v>
      </c>
      <c r="U76" s="88" t="str">
        <f>'Effizienz-Faktor-Neu'!C54</f>
        <v>9,3x62</v>
      </c>
      <c r="V76" s="89">
        <f>'Effizienz-Faktor-Neu'!T54</f>
        <v>4891.0294620984587</v>
      </c>
    </row>
    <row r="77" spans="20:22" x14ac:dyDescent="0.15">
      <c r="T77" s="86">
        <v>74</v>
      </c>
      <c r="U77" s="88" t="str">
        <f>'Effizienz-Faktor-Neu'!C83</f>
        <v>6,5x64 Brenneke</v>
      </c>
      <c r="V77" s="89">
        <f>'Effizienz-Faktor-Neu'!T83</f>
        <v>4904.7138525122782</v>
      </c>
    </row>
    <row r="78" spans="20:22" x14ac:dyDescent="0.15">
      <c r="T78" s="86">
        <v>75</v>
      </c>
      <c r="U78" s="88" t="str">
        <f>'Effizienz-Faktor-Neu'!C97</f>
        <v>7x66 SE von Hofe</v>
      </c>
      <c r="V78" s="89">
        <f>'Effizienz-Faktor-Neu'!T97</f>
        <v>4914.9782454771284</v>
      </c>
    </row>
    <row r="79" spans="20:22" x14ac:dyDescent="0.15">
      <c r="T79" s="86">
        <v>76</v>
      </c>
      <c r="U79" s="88" t="str">
        <f>'Effizienz-Faktor-Neu'!C84</f>
        <v>7mm Weatherby Magnum</v>
      </c>
      <c r="V79" s="89">
        <f>'Effizienz-Faktor-Neu'!T84</f>
        <v>4929.7879168735981</v>
      </c>
    </row>
    <row r="80" spans="20:22" x14ac:dyDescent="0.15">
      <c r="T80" s="86">
        <v>77</v>
      </c>
      <c r="U80" s="88" t="str">
        <f>'Effizienz-Faktor-Neu'!C104</f>
        <v>7x66 SE von Hofe</v>
      </c>
      <c r="V80" s="89">
        <f>'Effizienz-Faktor-Neu'!T104</f>
        <v>4933.1314430596849</v>
      </c>
    </row>
    <row r="81" spans="20:22" x14ac:dyDescent="0.15">
      <c r="T81" s="86">
        <v>78</v>
      </c>
      <c r="U81" s="88" t="str">
        <f>'Effizienz-Faktor-Neu'!C35</f>
        <v>7mm-08</v>
      </c>
      <c r="V81" s="89">
        <f>'Effizienz-Faktor-Neu'!T35</f>
        <v>4939.0932995063204</v>
      </c>
    </row>
    <row r="82" spans="20:22" x14ac:dyDescent="0.15">
      <c r="T82" s="86">
        <v>79</v>
      </c>
      <c r="U82" s="88" t="str">
        <f>'Effizienz-Faktor-Neu'!C79</f>
        <v>6,5x64 Brenneke</v>
      </c>
      <c r="V82" s="89">
        <f>'Effizienz-Faktor-Neu'!T79</f>
        <v>4944.3243681857748</v>
      </c>
    </row>
    <row r="83" spans="20:22" x14ac:dyDescent="0.15">
      <c r="T83" s="86">
        <v>80</v>
      </c>
      <c r="U83" s="88" t="str">
        <f>'Effizienz-Faktor-Neu'!C37</f>
        <v>7mm-08</v>
      </c>
      <c r="V83" s="89">
        <f>'Effizienz-Faktor-Neu'!T37</f>
        <v>4947.4870001852578</v>
      </c>
    </row>
    <row r="84" spans="20:22" x14ac:dyDescent="0.15">
      <c r="T84" s="86">
        <v>81</v>
      </c>
      <c r="U84" s="88" t="str">
        <f>'Effizienz-Faktor-Neu'!C48</f>
        <v>9,3x62</v>
      </c>
      <c r="V84" s="89">
        <f>'Effizienz-Faktor-Neu'!T48</f>
        <v>4948.2823153337249</v>
      </c>
    </row>
    <row r="85" spans="20:22" x14ac:dyDescent="0.15">
      <c r="T85" s="86">
        <v>82</v>
      </c>
      <c r="U85" s="88" t="str">
        <f>'Effizienz-Faktor-Neu'!C81</f>
        <v>6,5x64 Brenneke</v>
      </c>
      <c r="V85" s="89">
        <f>'Effizienz-Faktor-Neu'!T81</f>
        <v>4954.9168269607499</v>
      </c>
    </row>
    <row r="86" spans="20:22" x14ac:dyDescent="0.15">
      <c r="T86" s="86">
        <v>83</v>
      </c>
      <c r="U86" s="88" t="str">
        <f>'Effizienz-Faktor-Neu'!C100</f>
        <v>.270 Winchester</v>
      </c>
      <c r="V86" s="89">
        <f>'Effizienz-Faktor-Neu'!T100</f>
        <v>4983.6632195399852</v>
      </c>
    </row>
    <row r="87" spans="20:22" x14ac:dyDescent="0.15">
      <c r="T87" s="86">
        <v>84</v>
      </c>
      <c r="U87" s="88" t="str">
        <f>'Effizienz-Faktor-Neu'!C56</f>
        <v>7x64</v>
      </c>
      <c r="V87" s="89">
        <f>'Effizienz-Faktor-Neu'!T56</f>
        <v>4992.3351924018116</v>
      </c>
    </row>
    <row r="88" spans="20:22" x14ac:dyDescent="0.15">
      <c r="T88" s="86">
        <v>85</v>
      </c>
      <c r="U88" s="88" t="str">
        <f>'Effizienz-Faktor-Neu'!C71</f>
        <v>7mm WSM</v>
      </c>
      <c r="V88" s="89">
        <f>'Effizienz-Faktor-Neu'!T71</f>
        <v>4996.5987540932892</v>
      </c>
    </row>
    <row r="89" spans="20:22" x14ac:dyDescent="0.15">
      <c r="T89" s="86">
        <v>86</v>
      </c>
      <c r="U89" s="88" t="str">
        <f>'Effizienz-Faktor-Neu'!C55</f>
        <v>7x64</v>
      </c>
      <c r="V89" s="89">
        <f>'Effizienz-Faktor-Neu'!T55</f>
        <v>5023.9562665872809</v>
      </c>
    </row>
    <row r="90" spans="20:22" x14ac:dyDescent="0.15">
      <c r="T90" s="86">
        <v>87</v>
      </c>
      <c r="U90" s="88" t="str">
        <f>'Effizienz-Faktor-Neu'!C49</f>
        <v>8x64S</v>
      </c>
      <c r="V90" s="89">
        <f>'Effizienz-Faktor-Neu'!T49</f>
        <v>5025.4272101239994</v>
      </c>
    </row>
    <row r="91" spans="20:22" x14ac:dyDescent="0.15">
      <c r="T91" s="86">
        <v>88</v>
      </c>
      <c r="U91" s="88" t="str">
        <f>'Effizienz-Faktor-Neu'!C27</f>
        <v>.308 Winchester</v>
      </c>
      <c r="V91" s="89">
        <f>'Effizienz-Faktor-Neu'!T27</f>
        <v>5026.0407637275648</v>
      </c>
    </row>
    <row r="92" spans="20:22" x14ac:dyDescent="0.15">
      <c r="T92" s="86">
        <v>89</v>
      </c>
      <c r="U92" s="88" t="str">
        <f>'Effizienz-Faktor-Neu'!C62</f>
        <v>7x64</v>
      </c>
      <c r="V92" s="89">
        <f>'Effizienz-Faktor-Neu'!T62</f>
        <v>5026.5032659619765</v>
      </c>
    </row>
    <row r="93" spans="20:22" x14ac:dyDescent="0.15">
      <c r="T93" s="86">
        <v>90</v>
      </c>
      <c r="U93" s="88" t="str">
        <f>'Effizienz-Faktor-Neu'!C77</f>
        <v>.270 Winchester</v>
      </c>
      <c r="V93" s="89">
        <f>'Effizienz-Faktor-Neu'!T77</f>
        <v>5027.5828954037397</v>
      </c>
    </row>
    <row r="94" spans="20:22" x14ac:dyDescent="0.15">
      <c r="T94" s="86">
        <v>91</v>
      </c>
      <c r="U94" s="88" t="str">
        <f>'Effizienz-Faktor-Neu'!C38</f>
        <v>.416 Weatherby Magnum</v>
      </c>
      <c r="V94" s="89">
        <f>'Effizienz-Faktor-Neu'!T38</f>
        <v>5041.914821967368</v>
      </c>
    </row>
    <row r="95" spans="20:22" x14ac:dyDescent="0.15">
      <c r="T95" s="86">
        <v>92</v>
      </c>
      <c r="U95" s="88" t="str">
        <f>'Effizienz-Faktor-Neu'!C72</f>
        <v>7mm Remington Magnum</v>
      </c>
      <c r="V95" s="89">
        <f>'Effizienz-Faktor-Neu'!T72</f>
        <v>5052.4282904852844</v>
      </c>
    </row>
    <row r="96" spans="20:22" x14ac:dyDescent="0.15">
      <c r="T96" s="86">
        <v>93</v>
      </c>
      <c r="U96" s="88" t="str">
        <f>'Effizienz-Faktor-Neu'!C28</f>
        <v>10,57 Meteor</v>
      </c>
      <c r="V96" s="89">
        <f>'Effizienz-Faktor-Neu'!T28</f>
        <v>5069.850560035542</v>
      </c>
    </row>
    <row r="97" spans="20:22" x14ac:dyDescent="0.15">
      <c r="T97" s="86">
        <v>94</v>
      </c>
      <c r="U97" s="88" t="str">
        <f>'Effizienz-Faktor-Neu'!C59</f>
        <v>7x64</v>
      </c>
      <c r="V97" s="89">
        <f>'Effizienz-Faktor-Neu'!T59</f>
        <v>5071.4975407212269</v>
      </c>
    </row>
    <row r="98" spans="20:22" x14ac:dyDescent="0.15">
      <c r="T98" s="86">
        <v>95</v>
      </c>
      <c r="U98" s="88" t="str">
        <f>'Effizienz-Faktor-Neu'!C69</f>
        <v>7mm WSM</v>
      </c>
      <c r="V98" s="89">
        <f>'Effizienz-Faktor-Neu'!T69</f>
        <v>5100.1432827298067</v>
      </c>
    </row>
    <row r="99" spans="20:22" x14ac:dyDescent="0.15">
      <c r="T99" s="86">
        <v>96</v>
      </c>
      <c r="U99" s="88" t="str">
        <f>'Effizienz-Faktor-Neu'!C31</f>
        <v>8x64S</v>
      </c>
      <c r="V99" s="89">
        <f>'Effizienz-Faktor-Neu'!T31</f>
        <v>5121.91541255838</v>
      </c>
    </row>
    <row r="100" spans="20:22" x14ac:dyDescent="0.15">
      <c r="T100" s="86">
        <v>97</v>
      </c>
      <c r="U100" s="88" t="str">
        <f>'Effizienz-Faktor-Neu'!C30</f>
        <v>7mm-08</v>
      </c>
      <c r="V100" s="89">
        <f>'Effizienz-Faktor-Neu'!T30</f>
        <v>5148.736471390368</v>
      </c>
    </row>
    <row r="101" spans="20:22" x14ac:dyDescent="0.15">
      <c r="T101" s="86">
        <v>98</v>
      </c>
      <c r="U101" s="88" t="str">
        <f>'Effizienz-Faktor-Neu'!C44</f>
        <v>.338 Lapua Magnum</v>
      </c>
      <c r="V101" s="89">
        <f>'Effizienz-Faktor-Neu'!T44</f>
        <v>5166.4217885778298</v>
      </c>
    </row>
    <row r="102" spans="20:22" x14ac:dyDescent="0.15">
      <c r="T102" s="86">
        <v>99</v>
      </c>
      <c r="U102" s="88" t="str">
        <f>'Effizienz-Faktor-Neu'!C47</f>
        <v>.338 Lapua Magnum</v>
      </c>
      <c r="V102" s="89">
        <f>'Effizienz-Faktor-Neu'!T47</f>
        <v>5181.8835040630993</v>
      </c>
    </row>
    <row r="103" spans="20:22" x14ac:dyDescent="0.15">
      <c r="T103" s="86">
        <v>100</v>
      </c>
      <c r="U103" s="88" t="str">
        <f>'Effizienz-Faktor-Neu'!C39</f>
        <v>.284 Winchester</v>
      </c>
      <c r="V103" s="89">
        <f>'Effizienz-Faktor-Neu'!T39</f>
        <v>5188.934657495538</v>
      </c>
    </row>
    <row r="104" spans="20:22" x14ac:dyDescent="0.15">
      <c r="T104" s="86">
        <v>101</v>
      </c>
      <c r="U104" s="88" t="str">
        <f>'Effizienz-Faktor-Neu'!C43</f>
        <v>.375 Remington Ultra Magnum</v>
      </c>
      <c r="V104" s="89">
        <f>'Effizienz-Faktor-Neu'!T43</f>
        <v>5203.2957974690707</v>
      </c>
    </row>
    <row r="105" spans="20:22" x14ac:dyDescent="0.15">
      <c r="T105" s="86">
        <v>102</v>
      </c>
      <c r="U105" s="88" t="str">
        <f>'Effizienz-Faktor-Neu'!C19</f>
        <v>10,3x72 Gian-Marchet®</v>
      </c>
      <c r="V105" s="89">
        <f>'Effizienz-Faktor-Neu'!T19</f>
        <v>5222.793780840916</v>
      </c>
    </row>
    <row r="106" spans="20:22" x14ac:dyDescent="0.15">
      <c r="T106" s="86">
        <v>103</v>
      </c>
      <c r="U106" s="88" t="str">
        <f>'Effizienz-Faktor-Neu'!C41</f>
        <v>8x68S</v>
      </c>
      <c r="V106" s="89">
        <f>'Effizienz-Faktor-Neu'!T41</f>
        <v>5224.7301734867933</v>
      </c>
    </row>
    <row r="107" spans="20:22" x14ac:dyDescent="0.15">
      <c r="T107" s="86">
        <v>104</v>
      </c>
      <c r="U107" s="88" t="str">
        <f>'Effizienz-Faktor-Neu'!C36</f>
        <v>.375 Remington Ultra Magnum</v>
      </c>
      <c r="V107" s="89">
        <f>'Effizienz-Faktor-Neu'!T36</f>
        <v>5224.9161401178344</v>
      </c>
    </row>
    <row r="108" spans="20:22" x14ac:dyDescent="0.15">
      <c r="T108" s="86">
        <v>105</v>
      </c>
      <c r="U108" s="88" t="str">
        <f>'Effizienz-Faktor-Neu'!C29</f>
        <v>10,57 Meteor</v>
      </c>
      <c r="V108" s="89">
        <f>'Effizienz-Faktor-Neu'!T29</f>
        <v>5232.3379972622251</v>
      </c>
    </row>
    <row r="109" spans="20:22" x14ac:dyDescent="0.15">
      <c r="T109" s="86">
        <v>106</v>
      </c>
      <c r="U109" s="88" t="str">
        <f>'Effizienz-Faktor-Neu'!C42</f>
        <v>.375 Remington Ultra Magnum</v>
      </c>
      <c r="V109" s="89">
        <f>'Effizienz-Faktor-Neu'!T42</f>
        <v>5238.2172457742317</v>
      </c>
    </row>
    <row r="110" spans="20:22" x14ac:dyDescent="0.15">
      <c r="T110" s="86">
        <v>107</v>
      </c>
      <c r="U110" s="88" t="str">
        <f>'Effizienz-Faktor-Neu'!C40</f>
        <v>.338 Lapua Magnum</v>
      </c>
      <c r="V110" s="89">
        <f>'Effizienz-Faktor-Neu'!T40</f>
        <v>5243.5325615416787</v>
      </c>
    </row>
    <row r="111" spans="20:22" x14ac:dyDescent="0.15">
      <c r="T111" s="86">
        <v>108</v>
      </c>
      <c r="U111" s="88" t="str">
        <f>'Effizienz-Faktor-Neu'!C32</f>
        <v>.378 Weatherby Magnum</v>
      </c>
      <c r="V111" s="89">
        <f>'Effizienz-Faktor-Neu'!T32</f>
        <v>5257.976506603587</v>
      </c>
    </row>
    <row r="112" spans="20:22" x14ac:dyDescent="0.15">
      <c r="T112" s="86">
        <v>109</v>
      </c>
      <c r="U112" s="88" t="str">
        <f>'Effizienz-Faktor-Neu'!C23</f>
        <v>9,3x64</v>
      </c>
      <c r="V112" s="89">
        <f>'Effizienz-Faktor-Neu'!T23</f>
        <v>5280.378886129387</v>
      </c>
    </row>
    <row r="113" spans="20:22" x14ac:dyDescent="0.15">
      <c r="T113" s="86">
        <v>110</v>
      </c>
      <c r="U113" s="88" t="str">
        <f>'Effizienz-Faktor-Neu'!C16</f>
        <v>.416 Remington Magnum</v>
      </c>
      <c r="V113" s="89">
        <f>'Effizienz-Faktor-Neu'!T16</f>
        <v>5288.2502087955827</v>
      </c>
    </row>
    <row r="114" spans="20:22" x14ac:dyDescent="0.15">
      <c r="T114" s="86">
        <v>111</v>
      </c>
      <c r="U114" s="88" t="str">
        <f>'Effizienz-Faktor-Neu'!C46</f>
        <v>.378 Weatherby Magnum</v>
      </c>
      <c r="V114" s="89">
        <f>'Effizienz-Faktor-Neu'!T46</f>
        <v>5290.4871817930507</v>
      </c>
    </row>
    <row r="115" spans="20:22" x14ac:dyDescent="0.15">
      <c r="T115" s="86">
        <v>112</v>
      </c>
      <c r="U115" s="88" t="str">
        <f>'Effizienz-Faktor-Neu'!C22</f>
        <v>.416 Remington Magnum</v>
      </c>
      <c r="V115" s="89">
        <f>'Effizienz-Faktor-Neu'!T22</f>
        <v>5305.2416207368433</v>
      </c>
    </row>
    <row r="116" spans="20:22" x14ac:dyDescent="0.15">
      <c r="T116" s="86">
        <v>113</v>
      </c>
      <c r="U116" s="88" t="str">
        <f>'Effizienz-Faktor-Neu'!C21</f>
        <v>.308 Winchester</v>
      </c>
      <c r="V116" s="89">
        <f>'Effizienz-Faktor-Neu'!T21</f>
        <v>5340.4139154853474</v>
      </c>
    </row>
    <row r="117" spans="20:22" x14ac:dyDescent="0.15">
      <c r="T117" s="86">
        <v>114</v>
      </c>
      <c r="U117" s="88" t="str">
        <f>'Effizienz-Faktor-Neu'!C24</f>
        <v>.375 Ruger</v>
      </c>
      <c r="V117" s="89">
        <f>'Effizienz-Faktor-Neu'!T24</f>
        <v>5341.0382236672458</v>
      </c>
    </row>
    <row r="118" spans="20:22" x14ac:dyDescent="0.15">
      <c r="T118" s="86">
        <v>115</v>
      </c>
      <c r="U118" s="88" t="str">
        <f>'Effizienz-Faktor-Neu'!C26</f>
        <v>.375 Ruger</v>
      </c>
      <c r="V118" s="89">
        <f>'Effizienz-Faktor-Neu'!T26</f>
        <v>5342.2537535315305</v>
      </c>
    </row>
    <row r="119" spans="20:22" x14ac:dyDescent="0.15">
      <c r="T119" s="86">
        <v>116</v>
      </c>
      <c r="U119" s="88" t="str">
        <f>'Effizienz-Faktor-Neu'!C20</f>
        <v>.416 Remington Magnum</v>
      </c>
      <c r="V119" s="89">
        <f>'Effizienz-Faktor-Neu'!T20</f>
        <v>5362.2302267052883</v>
      </c>
    </row>
    <row r="120" spans="20:22" x14ac:dyDescent="0.15">
      <c r="T120" s="86">
        <v>117</v>
      </c>
      <c r="U120" s="88" t="str">
        <f>'Effizienz-Faktor-Neu'!C17</f>
        <v>.375 Holland &amp; Holland Magnum</v>
      </c>
      <c r="V120" s="89">
        <f>'Effizienz-Faktor-Neu'!T17</f>
        <v>5398.9856905039978</v>
      </c>
    </row>
    <row r="121" spans="20:22" x14ac:dyDescent="0.15">
      <c r="T121" s="86">
        <v>118</v>
      </c>
      <c r="U121" s="88" t="str">
        <f>'Effizienz-Faktor-Neu'!C6</f>
        <v>.416/323 Gian-Marchet®</v>
      </c>
      <c r="V121" s="89">
        <f>'Effizienz-Faktor-Neu'!T6</f>
        <v>5407.6164452053827</v>
      </c>
    </row>
    <row r="122" spans="20:22" x14ac:dyDescent="0.15">
      <c r="T122" s="86">
        <v>119</v>
      </c>
      <c r="U122" s="88" t="str">
        <f>'Effizienz-Faktor-Neu'!C25</f>
        <v>8x68S</v>
      </c>
      <c r="V122" s="89">
        <f>'Effizienz-Faktor-Neu'!T25</f>
        <v>5511.3832554264491</v>
      </c>
    </row>
    <row r="123" spans="20:22" x14ac:dyDescent="0.15">
      <c r="T123" s="86">
        <v>120</v>
      </c>
      <c r="U123" s="88" t="str">
        <f>'Effizienz-Faktor-Neu'!C63</f>
        <v>7mm STW</v>
      </c>
      <c r="V123" s="89">
        <f>'Effizienz-Faktor-Neu'!T63</f>
        <v>5562.8994273531816</v>
      </c>
    </row>
    <row r="124" spans="20:22" x14ac:dyDescent="0.15">
      <c r="T124" s="86">
        <v>121</v>
      </c>
      <c r="U124" s="88" t="str">
        <f>'Effizienz-Faktor-Neu'!C34</f>
        <v>.300 WSM</v>
      </c>
      <c r="V124" s="89">
        <f>'Effizienz-Faktor-Neu'!T34</f>
        <v>5583.8952267969044</v>
      </c>
    </row>
    <row r="125" spans="20:22" x14ac:dyDescent="0.15">
      <c r="T125" s="86">
        <v>122</v>
      </c>
      <c r="U125" s="88" t="str">
        <f>'Effizienz-Faktor-Neu'!C13</f>
        <v>.375 Holland &amp; Holland Magnum</v>
      </c>
      <c r="V125" s="89">
        <f>'Effizienz-Faktor-Neu'!T13</f>
        <v>5593.9527720804463</v>
      </c>
    </row>
    <row r="126" spans="20:22" x14ac:dyDescent="0.15">
      <c r="T126" s="86">
        <v>123</v>
      </c>
      <c r="U126" s="88" t="str">
        <f>'Effizienz-Faktor-Neu'!C15</f>
        <v>9,3x64</v>
      </c>
      <c r="V126" s="89">
        <f>'Effizienz-Faktor-Neu'!T15</f>
        <v>5627.8428423050755</v>
      </c>
    </row>
    <row r="127" spans="20:22" x14ac:dyDescent="0.15">
      <c r="T127" s="86">
        <v>124</v>
      </c>
      <c r="U127" s="88" t="str">
        <f>'Effizienz-Faktor-Neu'!C10</f>
        <v>.416 Taylor</v>
      </c>
      <c r="V127" s="89">
        <f>'Effizienz-Faktor-Neu'!T10</f>
        <v>5629.7188271419109</v>
      </c>
    </row>
    <row r="128" spans="20:22" x14ac:dyDescent="0.15">
      <c r="T128" s="86">
        <v>125</v>
      </c>
      <c r="U128" s="88" t="str">
        <f>'Effizienz-Faktor-Neu'!C18</f>
        <v>.338 Winchester Magnum</v>
      </c>
      <c r="V128" s="89">
        <f>'Effizienz-Faktor-Neu'!T18</f>
        <v>5642.4529232374225</v>
      </c>
    </row>
    <row r="129" spans="20:22" x14ac:dyDescent="0.15">
      <c r="T129" s="86">
        <v>126</v>
      </c>
      <c r="U129" s="88" t="str">
        <f>'Effizienz-Faktor-Neu'!C14</f>
        <v>9,3x64</v>
      </c>
      <c r="V129" s="89">
        <f>'Effizienz-Faktor-Neu'!T14</f>
        <v>5645.0533708748153</v>
      </c>
    </row>
    <row r="130" spans="20:22" x14ac:dyDescent="0.15">
      <c r="T130" s="86">
        <v>127</v>
      </c>
      <c r="U130" s="88" t="str">
        <f>'Effizienz-Faktor-Neu'!C9</f>
        <v>.416 Taylor</v>
      </c>
      <c r="V130" s="89">
        <f>'Effizienz-Faktor-Neu'!T9</f>
        <v>5751.3442400948161</v>
      </c>
    </row>
    <row r="131" spans="20:22" x14ac:dyDescent="0.15">
      <c r="T131" s="86">
        <v>128</v>
      </c>
      <c r="U131" s="88" t="str">
        <f>'Effizienz-Faktor-Neu'!C12</f>
        <v>.375 Holland &amp; Holland Magnum</v>
      </c>
      <c r="V131" s="89">
        <f>'Effizienz-Faktor-Neu'!T12</f>
        <v>5790.1564407376454</v>
      </c>
    </row>
    <row r="132" spans="20:22" x14ac:dyDescent="0.15">
      <c r="T132" s="86">
        <v>129</v>
      </c>
      <c r="U132" s="88" t="str">
        <f>'Effizienz-Faktor-Neu'!C11</f>
        <v>.416 Remington Magnum</v>
      </c>
      <c r="V132" s="89">
        <f>'Effizienz-Faktor-Neu'!T11</f>
        <v>5791.961035483343</v>
      </c>
    </row>
    <row r="133" spans="20:22" x14ac:dyDescent="0.15">
      <c r="T133" s="86">
        <v>130</v>
      </c>
      <c r="U133" s="88" t="str">
        <f>'Effizienz-Faktor-Neu'!C7</f>
        <v>.376 Steyr</v>
      </c>
      <c r="V133" s="89">
        <f>'Effizienz-Faktor-Neu'!T7</f>
        <v>5875.9461489570695</v>
      </c>
    </row>
    <row r="134" spans="20:22" x14ac:dyDescent="0.15">
      <c r="T134" s="86">
        <v>131</v>
      </c>
      <c r="U134" s="88" t="str">
        <f>'Effizienz-Faktor-Neu'!C33</f>
        <v>.300 Weatherby Magnum</v>
      </c>
      <c r="V134" s="89">
        <f>'Effizienz-Faktor-Neu'!T33</f>
        <v>5923.8253066101497</v>
      </c>
    </row>
    <row r="135" spans="20:22" x14ac:dyDescent="0.15">
      <c r="T135" s="86">
        <v>132</v>
      </c>
      <c r="U135" s="88" t="str">
        <f>'Effizienz-Faktor-Neu'!C5</f>
        <v>.416/323 Gian-Marchet®</v>
      </c>
      <c r="V135" s="89">
        <f>'Effizienz-Faktor-Neu'!T5</f>
        <v>5930.8471635943315</v>
      </c>
    </row>
    <row r="136" spans="20:22" x14ac:dyDescent="0.15">
      <c r="T136" s="86">
        <v>133</v>
      </c>
      <c r="U136" s="88" t="str">
        <f>'Effizienz-Faktor-Neu'!C8</f>
        <v>10,3x72 Gian-Marchet®</v>
      </c>
      <c r="V136" s="89">
        <f>'Effizienz-Faktor-Neu'!T8</f>
        <v>5954.0726636245781</v>
      </c>
    </row>
  </sheetData>
  <sortState ref="U4:V136">
    <sortCondition ref="V4:V136"/>
  </sortState>
  <phoneticPr fontId="0" type="noConversion"/>
  <pageMargins left="0.31496062992125984" right="0.47244094488188981" top="0.49" bottom="0.62" header="0.27559055118110237" footer="0.15748031496062992"/>
  <pageSetup paperSize="9" scale="80" fitToHeight="2" orientation="landscape" r:id="rId1"/>
  <headerFooter alignWithMargins="0">
    <oddHeader>&amp;CGian-Marchet® Geschosse</oddHeader>
    <oddFooter>&amp;L&amp;"Rockwell,Standard"&amp;8&amp;F&amp;C&amp;"Rockwell,Fett"&amp;8Copyright (c) by
Gian-Marchet®-Geschosse
Alle Rechte vorbehalten
2008&amp;R&amp;8&amp;P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Effizienz-Faktor-Neu</vt:lpstr>
      <vt:lpstr>Graphik-Effizienz-Faktor</vt:lpstr>
      <vt:lpstr>Graphik-V° vs. TPL</vt:lpstr>
      <vt:lpstr>Graphik Brennraum vs. Gasdruck</vt:lpstr>
      <vt:lpstr>'Effizienz-Faktor-Neu'!Drucktitel</vt:lpstr>
      <vt:lpstr>'Graphik Brennraum vs. Gasdruck'!Drucktitel</vt:lpstr>
      <vt:lpstr>'Graphik-Effizienz-Faktor'!Drucktitel</vt:lpstr>
      <vt:lpstr>'Graphik-V° vs. TPL'!Drucktitel</vt:lpstr>
    </vt:vector>
  </TitlesOfParts>
  <Company>Gian-Marchet® Geschosse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Effizienz-Faktor</dc:title>
  <dc:subject>Munition</dc:subject>
  <dc:creator>Gian-Marchet® Geschosse, Neuheim, Switzerland</dc:creator>
  <dc:description>Copyright (C) by Gian-Marchet® Geschosse 2008_x000d_
Alle Rechte vorbehalten._x000d_
All Rights reserved.</dc:description>
  <cp:lastModifiedBy>Reto Wäger</cp:lastModifiedBy>
  <cp:lastPrinted>2008-05-19T08:18:08Z</cp:lastPrinted>
  <dcterms:created xsi:type="dcterms:W3CDTF">1999-02-16T08:44:05Z</dcterms:created>
  <dcterms:modified xsi:type="dcterms:W3CDTF">2015-11-20T08:57:07Z</dcterms:modified>
</cp:coreProperties>
</file>